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52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0" i="1" l="1"/>
  <c r="F10" i="1"/>
  <c r="H9" i="1"/>
  <c r="F9" i="1"/>
  <c r="H8" i="1"/>
  <c r="F8" i="1"/>
  <c r="H7" i="1"/>
  <c r="F7" i="1"/>
  <c r="H6" i="1"/>
  <c r="F6" i="1"/>
  <c r="H5" i="1"/>
  <c r="F5" i="1"/>
  <c r="I11" i="1" l="1"/>
  <c r="G11" i="1"/>
  <c r="E11" i="1" l="1"/>
  <c r="D6" i="1"/>
  <c r="H12" i="1"/>
  <c r="F12" i="1"/>
  <c r="D12" i="1"/>
  <c r="C12" i="1"/>
  <c r="I6" i="1" l="1"/>
  <c r="I7" i="1"/>
  <c r="I8" i="1"/>
  <c r="I9" i="1"/>
  <c r="I10" i="1"/>
  <c r="G12" i="1"/>
  <c r="G6" i="1"/>
  <c r="G7" i="1"/>
  <c r="G8" i="1"/>
  <c r="G9" i="1"/>
  <c r="G10" i="1"/>
  <c r="I5" i="1"/>
  <c r="G5" i="1"/>
  <c r="E5" i="1" l="1"/>
  <c r="E6" i="1" l="1"/>
  <c r="I12" i="1"/>
  <c r="E7" i="1"/>
  <c r="E8" i="1"/>
  <c r="E9" i="1"/>
  <c r="E10" i="1"/>
  <c r="E12" i="1" l="1"/>
</calcChain>
</file>

<file path=xl/sharedStrings.xml><?xml version="1.0" encoding="utf-8"?>
<sst xmlns="http://schemas.openxmlformats.org/spreadsheetml/2006/main" count="19" uniqueCount="18">
  <si>
    <t xml:space="preserve">TOTALES POR PROCEDIMIENTO DE LICITACIÓN </t>
  </si>
  <si>
    <t xml:space="preserve">Total contratos </t>
  </si>
  <si>
    <t>PYMES</t>
  </si>
  <si>
    <t>Clasific. Procedimiento</t>
  </si>
  <si>
    <t>Nº</t>
  </si>
  <si>
    <t>Imp. Adjudicado (IVA INCL)</t>
  </si>
  <si>
    <t>% s/ Total Importe Adjudicado (IVA INCL)</t>
  </si>
  <si>
    <t>% PYMES s/ Total del procedimiento</t>
  </si>
  <si>
    <t xml:space="preserve">Imp. Adjudicado (IVA INCL) </t>
  </si>
  <si>
    <t>% Importe Adjudicado (IVA INCL)  s/ Imp Adj (IVA INCL) total procedimiento</t>
  </si>
  <si>
    <t>Abierto</t>
  </si>
  <si>
    <t>Negociado sin publicidad</t>
  </si>
  <si>
    <t>Menor</t>
  </si>
  <si>
    <t xml:space="preserve">Total sobre procedimiento de licitación </t>
  </si>
  <si>
    <t>Abierto Armonizado</t>
  </si>
  <si>
    <t>Simplificado</t>
  </si>
  <si>
    <t>Súper Simplificado</t>
  </si>
  <si>
    <t>basados en 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</si>
</sst>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 &quot;#,##0.00&quot; &quot;;&quot;-&quot;#,##0.00&quot; &quot;;&quot; -&quot;00&quot; &quot;;&quot; &quot;@&quot; &quot;"/>
    <numFmt numFmtId="166" formatCode="#,##0.00;[Red]&quot;(&quot;#,##0.00&quot;)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5" fillId="0" borderId="6" xfId="3" applyNumberFormat="1" applyFont="1" applyFill="1" applyBorder="1" applyAlignment="1" applyProtection="1">
      <alignment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left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" fontId="5" fillId="0" borderId="8" xfId="2" applyNumberFormat="1" applyFont="1" applyFill="1" applyBorder="1" applyAlignment="1">
      <alignment horizontal="righ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right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</cellXfs>
  <cellStyles count="4">
    <cellStyle name="Millares 2" xfId="2"/>
    <cellStyle name="Normal" xfId="0" builtinId="0" customBuiltin="1"/>
    <cellStyle name="Normal 2" xfId="3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abSelected="1" workbookViewId="0">
      <selection activeCell="I12" sqref="I12"/>
    </sheetView>
  </sheetViews>
  <sheetFormatPr baseColWidth="10" defaultColWidth="14.85546875" defaultRowHeight="15" x14ac:dyDescent="0.25"/>
  <cols>
    <col min="1" max="3" width="14.85546875" style="1" customWidth="1"/>
    <col min="4" max="4" width="26.85546875" style="1" customWidth="1"/>
    <col min="5" max="7" width="14.85546875" style="1" customWidth="1"/>
    <col min="8" max="8" width="27.28515625" style="1" customWidth="1"/>
    <col min="9" max="9" width="39.5703125" style="1" customWidth="1"/>
    <col min="10" max="10" width="14.85546875" style="1" customWidth="1"/>
    <col min="11" max="16384" width="14.85546875" style="1"/>
  </cols>
  <sheetData>
    <row r="1" spans="2:9" ht="15.75" thickBot="1" x14ac:dyDescent="0.3"/>
    <row r="2" spans="2:9" ht="21.75" thickBot="1" x14ac:dyDescent="0.3">
      <c r="B2" s="20"/>
      <c r="C2" s="21" t="s">
        <v>0</v>
      </c>
      <c r="D2" s="21"/>
      <c r="E2" s="21"/>
      <c r="F2" s="21"/>
      <c r="G2" s="21"/>
      <c r="H2" s="21"/>
      <c r="I2" s="21"/>
    </row>
    <row r="3" spans="2:9" ht="15.75" x14ac:dyDescent="0.25">
      <c r="B3" s="20"/>
      <c r="C3" s="22" t="s">
        <v>1</v>
      </c>
      <c r="D3" s="22"/>
      <c r="E3" s="22"/>
      <c r="F3" s="22" t="s">
        <v>2</v>
      </c>
      <c r="G3" s="22"/>
      <c r="H3" s="22"/>
      <c r="I3" s="22"/>
    </row>
    <row r="4" spans="2:9" ht="51" x14ac:dyDescent="0.25">
      <c r="B4" s="2" t="s">
        <v>3</v>
      </c>
      <c r="C4" s="3" t="s">
        <v>4</v>
      </c>
      <c r="D4" s="3" t="s">
        <v>5</v>
      </c>
      <c r="E4" s="3" t="s">
        <v>6</v>
      </c>
      <c r="F4" s="4" t="s">
        <v>4</v>
      </c>
      <c r="G4" s="4" t="s">
        <v>7</v>
      </c>
      <c r="H4" s="4" t="s">
        <v>8</v>
      </c>
      <c r="I4" s="5" t="s">
        <v>9</v>
      </c>
    </row>
    <row r="5" spans="2:9" x14ac:dyDescent="0.25">
      <c r="B5" s="6" t="s">
        <v>10</v>
      </c>
      <c r="C5" s="7">
        <v>16</v>
      </c>
      <c r="D5" s="8">
        <v>15463484.890000001</v>
      </c>
      <c r="E5" s="9">
        <f>D5/D12</f>
        <v>0.27567875783494045</v>
      </c>
      <c r="F5" s="10">
        <f>3+3+3</f>
        <v>9</v>
      </c>
      <c r="G5" s="9">
        <f>F5/C5</f>
        <v>0.5625</v>
      </c>
      <c r="H5" s="11">
        <f>6626977.05+642575.95+543144.05</f>
        <v>7812697.0499999998</v>
      </c>
      <c r="I5" s="12">
        <f>H5/D5</f>
        <v>0.50523521092275592</v>
      </c>
    </row>
    <row r="6" spans="2:9" ht="26.25" x14ac:dyDescent="0.25">
      <c r="B6" s="6" t="s">
        <v>14</v>
      </c>
      <c r="C6" s="7">
        <v>50</v>
      </c>
      <c r="D6" s="8">
        <f>23270059.59+2786289.7</f>
        <v>26056349.289999999</v>
      </c>
      <c r="E6" s="9">
        <f>D6/D12</f>
        <v>0.46452543246741146</v>
      </c>
      <c r="F6" s="10">
        <f>23+8</f>
        <v>31</v>
      </c>
      <c r="G6" s="9">
        <f t="shared" ref="G6:G11" si="0">F6/C6</f>
        <v>0.62</v>
      </c>
      <c r="H6" s="11">
        <f>9014663.22+2396624.52</f>
        <v>11411287.74</v>
      </c>
      <c r="I6" s="12">
        <f t="shared" ref="I6:I11" si="1">H6/D6</f>
        <v>0.43794652938504575</v>
      </c>
    </row>
    <row r="7" spans="2:9" ht="26.25" x14ac:dyDescent="0.25">
      <c r="B7" s="6" t="s">
        <v>11</v>
      </c>
      <c r="C7" s="7">
        <v>7</v>
      </c>
      <c r="D7" s="8">
        <v>985974.54</v>
      </c>
      <c r="E7" s="9">
        <f>D7/D12</f>
        <v>1.7577683062881488E-2</v>
      </c>
      <c r="F7" s="10">
        <f>1+1</f>
        <v>2</v>
      </c>
      <c r="G7" s="9">
        <f t="shared" si="0"/>
        <v>0.2857142857142857</v>
      </c>
      <c r="H7" s="11">
        <f>15851+14943.5</f>
        <v>30794.5</v>
      </c>
      <c r="I7" s="12">
        <f t="shared" si="1"/>
        <v>3.1232550893251259E-2</v>
      </c>
    </row>
    <row r="8" spans="2:9" customFormat="1" x14ac:dyDescent="0.25">
      <c r="B8" s="6" t="s">
        <v>15</v>
      </c>
      <c r="C8" s="7">
        <v>40</v>
      </c>
      <c r="D8" s="8">
        <v>11544623.210000001</v>
      </c>
      <c r="E8" s="9">
        <f>D8/D12</f>
        <v>0.20581436906653341</v>
      </c>
      <c r="F8" s="10">
        <f>15+13+6</f>
        <v>34</v>
      </c>
      <c r="G8" s="9">
        <f t="shared" si="0"/>
        <v>0.85</v>
      </c>
      <c r="H8" s="11">
        <f>8890067.4+898088.64+599333.24</f>
        <v>10387489.280000001</v>
      </c>
      <c r="I8" s="12">
        <f t="shared" si="1"/>
        <v>0.89976858413207583</v>
      </c>
    </row>
    <row r="9" spans="2:9" customFormat="1" ht="26.25" x14ac:dyDescent="0.25">
      <c r="B9" s="6" t="s">
        <v>16</v>
      </c>
      <c r="C9" s="7">
        <v>26</v>
      </c>
      <c r="D9" s="8">
        <v>1228446.46</v>
      </c>
      <c r="E9" s="9">
        <f>D9/D12</f>
        <v>2.190040579911802E-2</v>
      </c>
      <c r="F9" s="10">
        <f>4+2+15</f>
        <v>21</v>
      </c>
      <c r="G9" s="9">
        <f t="shared" si="0"/>
        <v>0.80769230769230771</v>
      </c>
      <c r="H9" s="11">
        <f>313305.4+40556.13+647467.48</f>
        <v>1001329.01</v>
      </c>
      <c r="I9" s="12">
        <f t="shared" si="1"/>
        <v>0.81511815337886195</v>
      </c>
    </row>
    <row r="10" spans="2:9" customFormat="1" x14ac:dyDescent="0.25">
      <c r="B10" s="13" t="s">
        <v>12</v>
      </c>
      <c r="C10" s="7">
        <v>40</v>
      </c>
      <c r="D10" s="8">
        <v>491317.75</v>
      </c>
      <c r="E10" s="9">
        <f>D10/D12</f>
        <v>8.7590777878179711E-3</v>
      </c>
      <c r="F10" s="10">
        <f>4+14+7</f>
        <v>25</v>
      </c>
      <c r="G10" s="9">
        <f t="shared" si="0"/>
        <v>0.625</v>
      </c>
      <c r="H10" s="11">
        <f>147660.14+162409.38+16380.6</f>
        <v>326450.12</v>
      </c>
      <c r="I10" s="12">
        <f t="shared" si="1"/>
        <v>0.66443787141824207</v>
      </c>
    </row>
    <row r="11" spans="2:9" customFormat="1" x14ac:dyDescent="0.25">
      <c r="B11" s="23" t="s">
        <v>17</v>
      </c>
      <c r="C11" s="24">
        <v>3</v>
      </c>
      <c r="D11" s="25">
        <v>322210.15000000002</v>
      </c>
      <c r="E11" s="9">
        <f>D11/D12</f>
        <v>5.7442739812972286E-3</v>
      </c>
      <c r="F11" s="27">
        <v>1</v>
      </c>
      <c r="G11" s="26">
        <f t="shared" si="0"/>
        <v>0.33333333333333331</v>
      </c>
      <c r="H11" s="28">
        <v>311967.25</v>
      </c>
      <c r="I11" s="29">
        <f t="shared" si="1"/>
        <v>0.96821049864506126</v>
      </c>
    </row>
    <row r="12" spans="2:9" customFormat="1" ht="48" thickBot="1" x14ac:dyDescent="0.3">
      <c r="B12" s="14" t="s">
        <v>13</v>
      </c>
      <c r="C12" s="15">
        <f>SUM(C5:C11)</f>
        <v>182</v>
      </c>
      <c r="D12" s="16">
        <f>SUM(D5:D11)</f>
        <v>56092406.289999999</v>
      </c>
      <c r="E12" s="17">
        <f>SUM(E5:E11)</f>
        <v>1</v>
      </c>
      <c r="F12" s="15">
        <f>SUM(F5:F11)</f>
        <v>123</v>
      </c>
      <c r="G12" s="30">
        <f>F12/C12</f>
        <v>0.67582417582417587</v>
      </c>
      <c r="H12" s="19">
        <f>SUM(H5:H11)</f>
        <v>31282014.950000003</v>
      </c>
      <c r="I12" s="18">
        <f>H12/D12</f>
        <v>0.55768716336166302</v>
      </c>
    </row>
  </sheetData>
  <mergeCells count="4">
    <mergeCell ref="B2:B3"/>
    <mergeCell ref="C2:I2"/>
    <mergeCell ref="C3:E3"/>
    <mergeCell ref="F3:I3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85546875" defaultRowHeight="15" x14ac:dyDescent="0.25"/>
  <cols>
    <col min="1" max="1" width="14.8554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dcterms:created xsi:type="dcterms:W3CDTF">2025-03-24T13:28:05Z</dcterms:created>
  <dcterms:modified xsi:type="dcterms:W3CDTF">2025-10-28T13:22:13Z</dcterms:modified>
</cp:coreProperties>
</file>