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0" windowWidth="11520" windowHeight="7650" firstSheet="1" activeTab="1"/>
  </bookViews>
  <sheets>
    <sheet name="2018" sheetId="1" state="hidden" r:id="rId1"/>
    <sheet name="MENORES" sheetId="8" r:id="rId2"/>
  </sheets>
  <definedNames>
    <definedName name="_xlnm._FilterDatabase" localSheetId="1" hidden="1">MENORES!$A$1:$R$59</definedName>
    <definedName name="_xlnm.Print_Titles" localSheetId="1">MENORES!$1:$1</definedName>
    <definedName name="Z_2192ECC8_05E2_4BE6_A83F_37050B0BC6EE_.wvu.Cols" localSheetId="0" hidden="1">'2018'!$F:$F</definedName>
    <definedName name="Z_2192ECC8_05E2_4BE6_A83F_37050B0BC6EE_.wvu.PrintTitles" localSheetId="1" hidden="1">MENORES!$1:$1</definedName>
    <definedName name="Z_23A4B296_5059_4868_B050_512E9CFEFB94_.wvu.Cols" localSheetId="0" hidden="1">'2018'!$F:$F</definedName>
    <definedName name="Z_23A4B296_5059_4868_B050_512E9CFEFB94_.wvu.FilterData" localSheetId="1" hidden="1">MENORES!$A$1:$R$53</definedName>
    <definedName name="Z_51A90EEB_9759_4FC3_B0C1_5F06732FC073_.wvu.Cols" localSheetId="0" hidden="1">'2018'!$F:$F</definedName>
    <definedName name="Z_51A90EEB_9759_4FC3_B0C1_5F06732FC073_.wvu.PrintTitles" localSheetId="1" hidden="1">MENORES!$1:$1</definedName>
    <definedName name="Z_6BCC436C_2DC9_41DB_836B_4C1977E4C666_.wvu.Cols" localSheetId="0" hidden="1">'2018'!$F:$F</definedName>
    <definedName name="Z_989F8DF6_0E5B_4E5B_8467_F3AFAE84F0CF_.wvu.Cols" localSheetId="0" hidden="1">'2018'!$F:$F</definedName>
    <definedName name="Z_989F8DF6_0E5B_4E5B_8467_F3AFAE84F0CF_.wvu.FilterData" localSheetId="1" hidden="1">MENORES!$A$1:$R$59</definedName>
    <definedName name="Z_989F8DF6_0E5B_4E5B_8467_F3AFAE84F0CF_.wvu.PrintTitles" localSheetId="1" hidden="1">MENORES!$1:$1</definedName>
    <definedName name="Z_C957013D_BF88_448B_85F8_50FBA124866A_.wvu.Cols" localSheetId="0" hidden="1">'2018'!$F:$F</definedName>
    <definedName name="Z_E2731E68_1500_4DE5_8106_FA7AA1897524_.wvu.Cols" localSheetId="0" hidden="1">'2018'!$F:$F</definedName>
    <definedName name="Z_EDAFC846_E957_4899_BCA8_968FE1EC345B_.wvu.Cols" localSheetId="0" hidden="1">'2018'!$F:$F</definedName>
    <definedName name="Z_EDAFC846_E957_4899_BCA8_968FE1EC345B_.wvu.FilterData" localSheetId="1" hidden="1">MENORES!$A$1:$R$40</definedName>
    <definedName name="Z_EDAFC846_E957_4899_BCA8_968FE1EC345B_.wvu.PrintTitles" localSheetId="1" hidden="1">MENORES!$1:$1</definedName>
    <definedName name="Z_F79B72A3_5B84_4B27_B5E0_2542972A6716_.wvu.Cols" localSheetId="0" hidden="1">'2018'!$F:$F</definedName>
    <definedName name="Z_F79B72A3_5B84_4B27_B5E0_2542972A6716_.wvu.PrintArea" localSheetId="1" hidden="1">MENORES!$A$1:$R$1</definedName>
    <definedName name="Z_F79B72A3_5B84_4B27_B5E0_2542972A6716_.wvu.PrintTitles" localSheetId="1" hidden="1">MENORES!$1:$1</definedName>
  </definedNames>
  <calcPr calcId="145621"/>
  <customWorkbookViews>
    <customWorkbookView name="Buades Payeras, Mª de los Ángeles - Vista personalizada" guid="{989F8DF6-0E5B-4E5B-8467-F3AFAE84F0CF}" mergeInterval="0" personalView="1" maximized="1" windowWidth="1916" windowHeight="774" activeSheetId="8"/>
    <customWorkbookView name="Caridad García Grande - Vista personalizada" guid="{EDAFC846-E957-4899-BCA8-968FE1EC345B}" mergeInterval="0" personalView="1" maximized="1" windowWidth="2560" windowHeight="1081" activeSheetId="15" showComments="commIndAndComment"/>
    <customWorkbookView name="Martinez Arroyo, José Antonio - Vista personalizada" guid="{51A90EEB-9759-4FC3-B0C1-5F06732FC073}" mergeInterval="0" personalView="1" maximized="1" windowWidth="1920" windowHeight="902" activeSheetId="2"/>
    <customWorkbookView name="Manuel González García - Vista personalizada" guid="{F79B72A3-5B84-4B27-B5E0-2542972A6716}" mergeInterval="0" personalView="1" maximized="1" windowWidth="1858" windowHeight="893" activeSheetId="8"/>
    <customWorkbookView name="Inés Sánchez Gómez - Vista personalizada" guid="{C957013D-BF88-448B-85F8-50FBA124866A}" mergeInterval="0" personalView="1" maximized="1" windowWidth="1920" windowHeight="855" activeSheetId="2"/>
    <customWorkbookView name="Peñalver de Lamo, Olga - Vista personalizada" guid="{E2731E68-1500-4DE5-8106-FA7AA1897524}" mergeInterval="0" personalView="1" maximized="1" windowWidth="2560" windowHeight="1167" activeSheetId="2"/>
    <customWorkbookView name="Silvia Artigues Torres - Vista personalizada" guid="{6BCC436C-2DC9-41DB-836B-4C1977E4C666}" mergeInterval="0" personalView="1" maximized="1" windowWidth="2560" windowHeight="1167" activeSheetId="4"/>
    <customWorkbookView name="Mª Jesús Vegas Alonso - Vista personalizada" guid="{2192ECC8-05E2-4BE6-A83F-37050B0BC6EE}" mergeInterval="0" personalView="1" maximized="1" windowWidth="1047" windowHeight="842" activeSheetId="3"/>
    <customWorkbookView name="Pedro Batlle Planells - Vista personalizada" guid="{23A4B296-5059-4868-B050-512E9CFEFB94}" mergeInterval="0" personalView="1" maximized="1" windowWidth="1920" windowHeight="854" activeSheetId="4"/>
  </customWorkbookViews>
</workbook>
</file>

<file path=xl/calcChain.xml><?xml version="1.0" encoding="utf-8"?>
<calcChain xmlns="http://schemas.openxmlformats.org/spreadsheetml/2006/main">
  <c r="L51" i="8" l="1"/>
  <c r="L36" i="8" l="1"/>
  <c r="L35" i="8" l="1"/>
  <c r="L28" i="8" l="1"/>
  <c r="L59" i="8" l="1"/>
  <c r="L33" i="8" l="1"/>
  <c r="I22" i="8" l="1"/>
  <c r="J22" i="8"/>
  <c r="K22" i="8"/>
  <c r="H22" i="8"/>
  <c r="L2" i="8" l="1"/>
  <c r="L39" i="8" l="1"/>
  <c r="L26" i="8" l="1"/>
  <c r="L30" i="8" l="1"/>
  <c r="L43" i="8" l="1"/>
  <c r="L15" i="8" l="1"/>
  <c r="L29" i="8" l="1"/>
  <c r="L31" i="8"/>
  <c r="L32" i="8"/>
  <c r="L48" i="8" l="1"/>
  <c r="L56" i="8" l="1"/>
  <c r="M20" i="8" l="1"/>
  <c r="L20" i="8" s="1"/>
  <c r="J20" i="8"/>
  <c r="L54" i="8" l="1"/>
  <c r="L52" i="8" l="1"/>
  <c r="L50" i="8" l="1"/>
  <c r="L57" i="8" l="1"/>
  <c r="L25" i="8" l="1"/>
  <c r="L49" i="8" l="1"/>
  <c r="L18" i="8" l="1"/>
  <c r="L21" i="8" l="1"/>
  <c r="L17" i="8" l="1"/>
  <c r="L42" i="8" l="1"/>
  <c r="L45" i="8" l="1"/>
  <c r="L24" i="8" l="1"/>
  <c r="M24" i="8" s="1"/>
  <c r="L23" i="8"/>
  <c r="M23" i="8" l="1"/>
  <c r="M22" i="8" s="1"/>
  <c r="L22" i="8"/>
  <c r="L19" i="8" l="1"/>
  <c r="L38" i="8" l="1"/>
  <c r="L4" i="8" l="1"/>
  <c r="I4" i="8"/>
  <c r="J4" i="8" l="1"/>
  <c r="L40" i="8" l="1"/>
  <c r="L47" i="8" l="1"/>
  <c r="L46" i="8"/>
  <c r="L44" i="8" l="1"/>
  <c r="M12" i="8" l="1"/>
  <c r="L12" i="8" s="1"/>
  <c r="L13" i="8" l="1"/>
  <c r="L14" i="8"/>
  <c r="L53" i="8"/>
  <c r="L16" i="8" l="1"/>
  <c r="L11" i="8" l="1"/>
  <c r="L41" i="8" l="1"/>
  <c r="L10" i="8" l="1"/>
  <c r="L58" i="8" l="1"/>
  <c r="J58" i="8"/>
  <c r="L3" i="8" l="1"/>
  <c r="L55" i="8" l="1"/>
  <c r="M6" i="8" l="1"/>
  <c r="J6" i="8"/>
  <c r="L8" i="8" l="1"/>
  <c r="L7" i="8" l="1"/>
  <c r="J93" i="1" l="1"/>
  <c r="K93" i="1" s="1"/>
  <c r="J88" i="1"/>
  <c r="K88" i="1" s="1"/>
  <c r="J89" i="1"/>
  <c r="K89" i="1" s="1"/>
  <c r="J87" i="1"/>
  <c r="K87" i="1" s="1"/>
  <c r="J66" i="1"/>
  <c r="K66" i="1" s="1"/>
  <c r="J92" i="1"/>
  <c r="K92" i="1" s="1"/>
  <c r="J86" i="1"/>
  <c r="K86" i="1" s="1"/>
  <c r="J62" i="1"/>
  <c r="K62" i="1" s="1"/>
  <c r="J81" i="1"/>
  <c r="K81" i="1" s="1"/>
  <c r="J78" i="1"/>
  <c r="K78" i="1" s="1"/>
  <c r="J79" i="1"/>
  <c r="J80" i="1"/>
  <c r="K80" i="1" s="1"/>
  <c r="J46" i="1"/>
  <c r="K46" i="1" s="1"/>
  <c r="J61" i="1"/>
  <c r="K61" i="1" s="1"/>
  <c r="J83" i="1"/>
  <c r="K83" i="1" s="1"/>
  <c r="J70" i="1"/>
  <c r="K70" i="1" s="1"/>
  <c r="J63" i="1"/>
  <c r="K63" i="1" s="1"/>
  <c r="J6" i="1"/>
  <c r="K6" i="1" s="1"/>
  <c r="J45" i="1"/>
  <c r="K45" i="1" s="1"/>
  <c r="J65" i="1"/>
  <c r="K65" i="1" s="1"/>
  <c r="J72" i="1"/>
  <c r="K72" i="1" s="1"/>
  <c r="J56" i="1"/>
  <c r="K56" i="1" s="1"/>
  <c r="J47" i="1"/>
  <c r="K47" i="1" s="1"/>
  <c r="J32" i="1"/>
  <c r="K32" i="1" s="1"/>
  <c r="J29" i="1"/>
  <c r="K29" i="1" s="1"/>
  <c r="J31" i="1"/>
  <c r="K31" i="1" s="1"/>
  <c r="J85" i="1"/>
  <c r="K85" i="1" s="1"/>
  <c r="J76" i="1"/>
  <c r="K76" i="1" s="1"/>
  <c r="J77" i="1"/>
  <c r="J64" i="1"/>
  <c r="J84" i="1"/>
  <c r="K84" i="1" s="1"/>
  <c r="J58" i="1"/>
  <c r="K58" i="1" s="1"/>
  <c r="J75" i="1"/>
  <c r="K75" i="1" s="1"/>
  <c r="J71" i="1"/>
  <c r="K71" i="1" s="1"/>
  <c r="J74" i="1"/>
  <c r="K74" i="1" s="1"/>
  <c r="J7" i="1"/>
  <c r="K7" i="1" s="1"/>
  <c r="J8" i="1"/>
  <c r="K8" i="1" s="1"/>
  <c r="J9" i="1"/>
  <c r="K9" i="1" s="1"/>
  <c r="J11" i="1"/>
  <c r="K11" i="1" s="1"/>
  <c r="J12" i="1"/>
  <c r="K12" i="1" s="1"/>
  <c r="J13" i="1"/>
  <c r="K13" i="1" s="1"/>
  <c r="J16" i="1"/>
  <c r="K16" i="1" s="1"/>
  <c r="J17" i="1"/>
  <c r="K17" i="1" s="1"/>
  <c r="J18" i="1"/>
  <c r="K18" i="1" s="1"/>
  <c r="J19" i="1"/>
  <c r="K19" i="1" s="1"/>
  <c r="J20" i="1"/>
  <c r="K20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34" i="1"/>
  <c r="K34" i="1" s="1"/>
  <c r="J37" i="1"/>
  <c r="K37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8" i="1"/>
  <c r="K48" i="1" s="1"/>
  <c r="J53" i="1"/>
  <c r="K53" i="1" s="1"/>
  <c r="J54" i="1"/>
  <c r="K54" i="1" s="1"/>
  <c r="J59" i="1"/>
  <c r="K59" i="1" s="1"/>
  <c r="J60" i="1"/>
  <c r="K60" i="1" s="1"/>
  <c r="J69" i="1"/>
  <c r="K69" i="1" s="1"/>
  <c r="J5" i="1"/>
  <c r="K5" i="1" s="1"/>
  <c r="J4" i="1"/>
  <c r="K4" i="1" s="1"/>
  <c r="J3" i="1"/>
  <c r="K3" i="1" s="1"/>
</calcChain>
</file>

<file path=xl/sharedStrings.xml><?xml version="1.0" encoding="utf-8"?>
<sst xmlns="http://schemas.openxmlformats.org/spreadsheetml/2006/main" count="1416" uniqueCount="807">
  <si>
    <t>Nº EXPEDIENTE</t>
  </si>
  <si>
    <t>PROCEDIMIENTO</t>
  </si>
  <si>
    <t>OBJETO</t>
  </si>
  <si>
    <t>IMPORTE LICITACIÓN</t>
  </si>
  <si>
    <t>ESTADO</t>
  </si>
  <si>
    <t>P.O.115.17</t>
  </si>
  <si>
    <t>P.O. 65.17</t>
  </si>
  <si>
    <t>P.O. 24.18</t>
  </si>
  <si>
    <t>P.O. 120.17</t>
  </si>
  <si>
    <t>P.O. 1093-G</t>
  </si>
  <si>
    <t>P.O. 27.18</t>
  </si>
  <si>
    <t>P.O. 18.18</t>
  </si>
  <si>
    <t>P.O. 20.18</t>
  </si>
  <si>
    <t>PO 28.18</t>
  </si>
  <si>
    <t>P.O.29.18</t>
  </si>
  <si>
    <t>E17-0170</t>
  </si>
  <si>
    <t>E18-0040</t>
  </si>
  <si>
    <t>P.O. 36.18</t>
  </si>
  <si>
    <t>P.O. 122.17</t>
  </si>
  <si>
    <t>P.O. 26.18</t>
  </si>
  <si>
    <t>E18-0052</t>
  </si>
  <si>
    <t>E18-0045</t>
  </si>
  <si>
    <t>P.O. 35.18</t>
  </si>
  <si>
    <t>E17-0177</t>
  </si>
  <si>
    <t>E18-0071</t>
  </si>
  <si>
    <t>P.O. 05.18</t>
  </si>
  <si>
    <t>E18-0072</t>
  </si>
  <si>
    <t>PE18-0082</t>
  </si>
  <si>
    <t>E18-0064</t>
  </si>
  <si>
    <t>E18-0069</t>
  </si>
  <si>
    <t>P.O. 1085-G</t>
  </si>
  <si>
    <t>E17-0171</t>
  </si>
  <si>
    <t>E18-0075</t>
  </si>
  <si>
    <t>E17-0173</t>
  </si>
  <si>
    <t>E18-0084</t>
  </si>
  <si>
    <t>E18-0070</t>
  </si>
  <si>
    <t>P.O. 42.18</t>
  </si>
  <si>
    <t>E18-0076</t>
  </si>
  <si>
    <t>E18-0091</t>
  </si>
  <si>
    <t>P.O. 50.18</t>
  </si>
  <si>
    <t>P.O. 51.18</t>
  </si>
  <si>
    <t>P.O. 48.18</t>
  </si>
  <si>
    <t>E17-0165</t>
  </si>
  <si>
    <t>P.O. 46.18</t>
  </si>
  <si>
    <t>E18-0074</t>
  </si>
  <si>
    <t>P.O.52.18</t>
  </si>
  <si>
    <t>P.O.57.18</t>
  </si>
  <si>
    <t>E18-0086</t>
  </si>
  <si>
    <t>E18-0088</t>
  </si>
  <si>
    <t>P.O.33.18</t>
  </si>
  <si>
    <t>E.18-0096</t>
  </si>
  <si>
    <t>P.O.59.18</t>
  </si>
  <si>
    <t>E18-0103</t>
  </si>
  <si>
    <t>E18-0110</t>
  </si>
  <si>
    <t>E18-0111</t>
  </si>
  <si>
    <t>E18-0106</t>
  </si>
  <si>
    <t>E18-0112</t>
  </si>
  <si>
    <t>E18-0113</t>
  </si>
  <si>
    <t>E17-0182</t>
  </si>
  <si>
    <t>E18-0081</t>
  </si>
  <si>
    <t>E18-0104</t>
  </si>
  <si>
    <t>P.O. 47.18</t>
  </si>
  <si>
    <t>P.O.66.18</t>
  </si>
  <si>
    <t>E18-0122</t>
  </si>
  <si>
    <t>E18-0125</t>
  </si>
  <si>
    <t>E18-0126</t>
  </si>
  <si>
    <t>P.O. 134.17</t>
  </si>
  <si>
    <t>P.O. 80.18</t>
  </si>
  <si>
    <t>E18-0127</t>
  </si>
  <si>
    <t>E18-0129</t>
  </si>
  <si>
    <t>P.O.03.18</t>
  </si>
  <si>
    <t>P.O.87.18</t>
  </si>
  <si>
    <t>E18-0130</t>
  </si>
  <si>
    <t>P.O.71.18</t>
  </si>
  <si>
    <t>Abierto</t>
  </si>
  <si>
    <t>Abierto super-simplificado</t>
  </si>
  <si>
    <t>Abierto simplificado</t>
  </si>
  <si>
    <t>Menor (Público)</t>
  </si>
  <si>
    <t>Menor</t>
  </si>
  <si>
    <t>TIPO</t>
  </si>
  <si>
    <t>Servicios</t>
  </si>
  <si>
    <t>Obras</t>
  </si>
  <si>
    <t>Suministros</t>
  </si>
  <si>
    <t>Suministro e instalación de una nueva puerta automática de acceso a la zona de facturación en la Estación Marítima del Puerto de Alcúdia</t>
  </si>
  <si>
    <t>ADECUACIÓN Y MEJORA DE LOS ACCESOS Y SEÑALIZACIÓN EN LA ESTACIÓN MARÍTIMA DE EIVISSA- FORMENTERA DEL PUERTO DE EIVISSA</t>
  </si>
  <si>
    <t>SUMINISTRO E INSTALACIÓN DE EQUIPO DE AIRE ACONDICIONADO PARA EL EDIFICIO DE ANTIGUAS OFICINAS DE LA AUTORIDAD PORTUARIA DE BALEARES</t>
  </si>
  <si>
    <t>Suministro e instalación de 2 cinemómetros láser en los puertos de Eivissa y la Savina</t>
  </si>
  <si>
    <t>PANTALANES PARA EMBARCACIONES DEPORTIVAS EN CALA CORB,  MAÓ</t>
  </si>
  <si>
    <t>A.T. PARA LA REDACCIÓN DEL PROYECTO CONSTRUCTIVO DE MEJORA DEL ENTORNO PUERTO-CIUDAD  EN EL PUERTO DEL MOLINAR</t>
  </si>
  <si>
    <t>RETIRADA DE DOS EMBARCACIONES HUNDIDAS EN EL PUERTO DE ALCÚDIA</t>
  </si>
  <si>
    <t>A.T. a la Dirección de Obra, Control de Calidad,  y Vigilancia Ambiental en obras del epígrafe obras varias y menores de la APB</t>
  </si>
  <si>
    <t>NUEVA ACOMETIDA DE AGUA REGENERADA EN EL CONTRAMUELLE MOLLET DEL PUERTO DE PALMA</t>
  </si>
  <si>
    <t>INSTALACIÓN, CONFIGURACIÓN, ALQUILER Y MANTENIMIENTO DE MÁQUINAS EXPENDEDORAS DE TIQUES DE APARCAMIENTO DEL PUERTO DE MAÓ</t>
  </si>
  <si>
    <t>SUMINISTRO E INSTALACIÓN DE EQUIPO DE AIRE ACONDICIONADO EN LA ESTACIÓN MARÍTIMA DE LA RIBERA SUR DEL PUERTO DE MAÓ</t>
  </si>
  <si>
    <t>MANTENIMIENTO DE LA RED INTELIGENTE DE MEDIDA Y CONTADORES DE AGUA EN EL PUERTO DE PALMA</t>
  </si>
  <si>
    <t>VESTUARIO PARA EL PERSONAL DE LA AUTORIDAD PORTUARIA DE BALEARES (PALMA, ALCUDIA, MAHÓN, EIVISSA Y LA SAVINA)</t>
  </si>
  <si>
    <t>Desarrollo de un interfase para la integración de los programas JIRA y ROSMIMAN de la APB</t>
  </si>
  <si>
    <t>Adecuación y mejora de la cubierta y de su estructura de soporte en la Estación Marítima nº 2 del puerto de Palma</t>
  </si>
  <si>
    <t>A.T. para la gestión del sistema de posicionamiento GPS de la flota de vehículos de la APB</t>
  </si>
  <si>
    <t>MANTENIMIENTO Y ACTUALIZACIÓN APLICATIVO JIRA</t>
  </si>
  <si>
    <t>Consultoría y asistencia jurídica para la Autoridad Portuaria de Baleares</t>
  </si>
  <si>
    <t>SEGURO DE RESPONSABILIDAD CIVIL DE LOS MIEMBROS DEL CONSEJO DE ADMINISTRACIÓN DE LA AUTORIDAD 
PORTUARIA DE BALEARES</t>
  </si>
  <si>
    <t>ENCUESTA CLIMA LABORAL</t>
  </si>
  <si>
    <t>Mejora de la marca diurna en diversas balizas de los puertos de Palma, Maó y en la baliza de Punta Esperó (Menorca)</t>
  </si>
  <si>
    <t>SERVICIO DE MANTENIMIENTO DE LA RED DE ESTACIONES AIS DE LA APB</t>
  </si>
  <si>
    <t>OBRAS DE REPARACIÓN DEL PELDAÑEADO Y PASAMANOS DE LA ESCALERA MECÁNICA DE LA EM2 DEL PUERTO DE PALMA</t>
  </si>
  <si>
    <t>Limpieza de fondos en la dársena del Molinar del puerto de Palma</t>
  </si>
  <si>
    <t>Adecuación de la cubierta de las oficinas de la APB en el puerto de Alcúdia</t>
  </si>
  <si>
    <t>OBRAS DE REPARACIÓN DE EQUIPOS DE CLIMATIZACIÓN EN LAS ESTACIONES MARÍTIMAS DEL PUERTO DE PALMA</t>
  </si>
  <si>
    <t>MANTENIMIENTO DE LA PÁGINA WEB DE LA APB.</t>
  </si>
  <si>
    <t>MANTENIMIENTO INTEGRAL DE LA ESTACIÓN MARÍTIMA, INSTALACIONES E INFRAESTRUCTURAS DEL PUERTO DE ALCUDIA</t>
  </si>
  <si>
    <t>Estudio de la movilidad de los cruceristas en el puerto de Palma</t>
  </si>
  <si>
    <t>Acondicionamiento de viales y zonas peatonales en el acceso al puerto de La Savina</t>
  </si>
  <si>
    <t>MANTENIMIENTO DE LAS INSTALACIONES TÉRMICAS DEL PUERTO DE PALMA</t>
  </si>
  <si>
    <t>REPARACIONES MECÁNICAS Y DE CARROCERÍA DE LOS VEHÍCULOS DEL PUERTO DE PALMA</t>
  </si>
  <si>
    <t>MANTENIMIENTO DE LAS BÁSCULAS DEL PUERTO DE PALMA</t>
  </si>
  <si>
    <t>MANTENIMIENTO INTEGRAL DE LA CINTA DE EQUIPAJES DE LA ESTACIÓN MARÍTIMA Nº 2 DEL PUERTO DE PALMA</t>
  </si>
  <si>
    <t>SERVICIO DE APOYO A CONSERVACIÓN Y MANTENIMIENTO DE LA AUTORIDAD PORTUARIA DE  BALEARES EN EL SEGUIMIENTO Y CONTROL DE EJECUCIÓN DE LOS CONTRATOS DE CONSERVACIÓN Y MANTENIMIENTO EN EL PERIODO 2018-2019</t>
  </si>
  <si>
    <t>A.T. para la realización de una campaña geotécnica para la ampliación de la explanada de Poniente del puerto de Alcúdia</t>
  </si>
  <si>
    <t>ADECUACIÓN MEDIANTE RETIRADA DE OBSTÁCULO SUMERGIDO DEL CANAL DE ACCESO AL PUERTO DE ALCUDIA</t>
  </si>
  <si>
    <t>MANTENIMIENTO BIANUAL DE LA RED ZONAL DGPS SECTOR BALEARES</t>
  </si>
  <si>
    <t>LIMPIEZA EN LA PLAYA DE CAN PERE ANTONI Y EN RAMPAS DE VARADERO DE ROQUETAS Y TRONERAS EN EL PORTITXOL</t>
  </si>
  <si>
    <t>REUBICACIÓN Y MEJORA DE LA ÓPTICA DEL ANTIGUO FARO DE CAPDEPERA, EN LA SALA DE EXPOSICIONES DEL FARO DE PORTOPÍ.</t>
  </si>
  <si>
    <t>ADECUACIÓN ESTRUCTURAL DEL VOLADIZO SUPERIOR DE LA TORRE DEL FARO DE LLEBEIG</t>
  </si>
  <si>
    <t>Actuaciones para el desmontaje de la carpa de servicios anexa a la Estación Marítima nº 6 del puerto de Palma</t>
  </si>
  <si>
    <t>REPARACIONES PUNTUALES EN LOS TRENES DE FONDEO DEL PUERTO DE PALMA</t>
  </si>
  <si>
    <t>Impermeabilización de la marquesina de taxis en la plataforma adosada al dique del Oeste del puerto de Palma</t>
  </si>
  <si>
    <t>Mantenimiento de la página Web de la Autoridad Portuaria de Baleares</t>
  </si>
  <si>
    <t>A.T. para la redacción del Proyecto Constructivo y Dirección de Obra para la remodelación urbanística del Paseo Marítimo de Palma</t>
  </si>
  <si>
    <t>Adquisición de ordenadores para la actualización del parque informático de la Autoridad Portuaria de Baleares.</t>
  </si>
  <si>
    <t>MANTENIMIENTO DEL SERVICIO DE POSICIONAMIENTO GPS DE LA FLOTA DE VEHÍCULOS DE LA AUTORIDAD PORTUARIA DE BALEARES</t>
  </si>
  <si>
    <t>Nuevos recintos para el control de pasaportes en las Estaciones Marítimas del puerto de Palma</t>
  </si>
  <si>
    <t>MANTENIMIENTO Y MANIPULACIÓN DE LAS PASARELAS MÓVILES EN LOS PUERTOS DE PALMA, EIVISSA Y MAÓ</t>
  </si>
  <si>
    <t>ASISTENCIA TÉCNICA DE SOPORTE TÉCNICO PARA LOS PUERTOS DE EIVISSA Y LA SAVINA</t>
  </si>
  <si>
    <t>Tasación para valoración de las infraestructuras, superestructuras e instalaciones de la concesión otorgada a Puerto Deportivo Botafoch S.L. en el puerto de Eivissa 
(expediente 827-CP/G)</t>
  </si>
  <si>
    <t>Habilitación del edificio nº3 del Moll Vell del puerto de Palma</t>
  </si>
  <si>
    <t>SUMINISTRO DE CABLE ELÉCTRICO DE BAJA TENSIÓN EN EL PUERTO DE PALMA</t>
  </si>
  <si>
    <t>SUMINISTRO DE MATERIAL ELÉCTRICO EN EL PUERTO DE PALMA</t>
  </si>
  <si>
    <t>MANTENIMIENTO INTEGRAL DE CENTRALITAS TELEFÓNICAS DEL PUERTO DE PALMA</t>
  </si>
  <si>
    <t>RENOVACIÓN DE LAS LICENCIAS DEL ENTORNO G SUITE DE MENSAJERÍA ELECTRÓNICA CORPORATIVA</t>
  </si>
  <si>
    <t>ASISTENCIA PARA DESPLAZAMIENTOS POR MAR EN LA ISLA DE MALLORCA</t>
  </si>
  <si>
    <t>Limpieza de las aguas abrigadas del Puerto de Palma</t>
  </si>
  <si>
    <t>REPARACIONES MECÁNICAS Y DE CARROCERÍA   DE  LOS VEHÍCULOS DEL PUERTO DE MAÓ</t>
  </si>
  <si>
    <t>Obras de reparación en cubiertas de edificios de la Autoridad Portuaria de Baleares en el puerto de Palma</t>
  </si>
  <si>
    <t>Pulido y vitrificado del pavimento de las zonas públicas interiores de la EM6 del puerto de Palma</t>
  </si>
  <si>
    <t>ACONDICIONAMIENTO DE LA PARCELA DEL PARQUE INFANTIL DE BOTAFOC</t>
  </si>
  <si>
    <t>"Asistencia Técnica para el desarrollo de nuevas funcionalidades de la Plataforma de Contratación Electrónica, soporte y apoyo al desarrollo de la Ley 9/2017 en la Autoridad Portuaria de Baleares."</t>
  </si>
  <si>
    <t>Servicio de recogida, retirada, deposito de vehículos y colocación y retirada de señalización portátil en la zona de servicio del puerto de Palma</t>
  </si>
  <si>
    <t>RENOVACIÓN DE LAS LICENCIAS DE ANTIVIRUS PARA LOS ORDENADORES DE LA AUTORIDAD PORTUARIA DE BALEARES</t>
  </si>
  <si>
    <t>Lotes navideños para el personal de la Autoridad Portuaria de Baleares</t>
  </si>
  <si>
    <t>ACONDICIONAMIENTO DE DESPACHOS DE ECONÓMICO-FINANCIERO, INFORMÁTICA Y COMISARÍA EN EL EDIFICIO DE OFICINAS DE LA APB DEL PUERTO DE PALMA</t>
  </si>
  <si>
    <t>Suministro e instalación de módulo prefabricado anexo al control de acceso del puerto de Alcúdia</t>
  </si>
  <si>
    <t>Suministro e instalación de un ventilador industrial de techo en la sala de escaneo de equipajes de la EM6 del puerto de Palma</t>
  </si>
  <si>
    <t>ADQUISICIÓN Y MANTENIMIENTO DE LICENCIAS VEEAM BACKUP</t>
  </si>
  <si>
    <t>ADECUACIÓN DE LAS ESTANCIAS DESTINADAS A ARCHIVO EN LA PLANTA SÓTANO DEL EDIFICIO DE OFICINAS DE LA APB DEL 
PUERTO DE PALMA</t>
  </si>
  <si>
    <t>SUMINISTRO Y PUESTA EN SERVICIO DE UN SISTEMA DE MONITORIZACIÓN COSTERO PARA EL PUERTO DE PALMA</t>
  </si>
  <si>
    <t>MANTENIMIENTO ANUAL DE LOS GRUPOS ELECTRÓGENOS DE LOS FAROS DE MALLORCA</t>
  </si>
  <si>
    <t>RENOVACIÓN ESTRUCTURAL DE LA CRUJÍA CENTRAL DEL FORJADO DE PLANTA PISO EN EL EDIFICIO ANEXO AL FARO DE PORTO PÍ DEL PUERTO DE PALMA</t>
  </si>
  <si>
    <t>TERMINADO</t>
  </si>
  <si>
    <t>DESIERTO</t>
  </si>
  <si>
    <t>P.O.72.18</t>
  </si>
  <si>
    <t>PUBLICACIÓN PÁGINAS OFICIALES</t>
  </si>
  <si>
    <t>IMPORTE ADJUDICACIÓN</t>
  </si>
  <si>
    <t>PLAZO</t>
  </si>
  <si>
    <t>24M</t>
  </si>
  <si>
    <t>1M</t>
  </si>
  <si>
    <t>12M</t>
  </si>
  <si>
    <t>3M</t>
  </si>
  <si>
    <t>2M</t>
  </si>
  <si>
    <t>5M</t>
  </si>
  <si>
    <t>4M</t>
  </si>
  <si>
    <t>8M</t>
  </si>
  <si>
    <t>R, TC, P</t>
  </si>
  <si>
    <t>R,TC, P</t>
  </si>
  <si>
    <t>FECHA ADJUDICACIÓN</t>
  </si>
  <si>
    <t>FECHA FORMALIZACIÓN</t>
  </si>
  <si>
    <t>E18-0135</t>
  </si>
  <si>
    <t>ADQUISICIÓN DE PROYECTORES LED EN EL PUERTO DE PALMA</t>
  </si>
  <si>
    <t>P.O.1334</t>
  </si>
  <si>
    <t>DEMOLICIÓN DEL ANTIGUO ECONOMATO DE MARINA DEL PUERTO DE PALMA</t>
  </si>
  <si>
    <t>E18-0144</t>
  </si>
  <si>
    <t>E18-0142</t>
  </si>
  <si>
    <t>INTEGRACIÓN DE CONTADORES MÓVILES EN LA RED INTELIGENTE DE MEDIDA EN EL PUERTO DE PALMA</t>
  </si>
  <si>
    <t>E18-0139</t>
  </si>
  <si>
    <t>MANTENIMIENTO DE LA CABINA DE DISCO IBM V3700</t>
  </si>
  <si>
    <t>P.O.94.18</t>
  </si>
  <si>
    <t>SUMINISTRO Y PUESTA EN SERVICIO DE UN SISTEMA DE ALIMENTACIÓN ININTERRUMPIDA PARA LA SALA DE EXPOSICIONES DEL FARO DE PORTOPÍ</t>
  </si>
  <si>
    <t>R, P, TC</t>
  </si>
  <si>
    <t>DESISTIMIENTO</t>
  </si>
  <si>
    <t>1,3M</t>
  </si>
  <si>
    <t>GRUPO SEIDOR, SA</t>
  </si>
  <si>
    <t>A59375956</t>
  </si>
  <si>
    <t>CIF</t>
  </si>
  <si>
    <t>ADJUDICATARIO</t>
  </si>
  <si>
    <t>BRÚJULA, TECNOLOGÍAS DE LA INFORMACIÓN SA</t>
  </si>
  <si>
    <t>A57026098</t>
  </si>
  <si>
    <t>GASIFREDSAC, S.L.</t>
  </si>
  <si>
    <t>B07528672</t>
  </si>
  <si>
    <t>TRADESEGUR, S.A</t>
  </si>
  <si>
    <t>A80015506</t>
  </si>
  <si>
    <t xml:space="preserve">E3 SOLINTEG, S.L. </t>
  </si>
  <si>
    <t>B65281131</t>
  </si>
  <si>
    <t>BALIZAMIENTOS COSTEROS Y TRABAJOS SUBMARINOS SL</t>
  </si>
  <si>
    <t>B07948672</t>
  </si>
  <si>
    <t xml:space="preserve">TÉCNICA Y PROYECTOS, S.A., </t>
  </si>
  <si>
    <t>A28171288</t>
  </si>
  <si>
    <t>Estacionamientos y Servicios, S.A.U.</t>
  </si>
  <si>
    <t>A28385458</t>
  </si>
  <si>
    <t>VILLALONGA &amp; SINTES CLIMA SL</t>
  </si>
  <si>
    <t>B57484974</t>
  </si>
  <si>
    <t>FCC Aqualia, S.A.</t>
  </si>
  <si>
    <t>A26019992</t>
  </si>
  <si>
    <t xml:space="preserve">CALIDAD CROMÁTICA, S.L.,  </t>
  </si>
  <si>
    <t>B57432064</t>
  </si>
  <si>
    <t xml:space="preserve">INFORMÁTICA EL CORTE INGLÉS. S.A.,  </t>
  </si>
  <si>
    <t>A28855260</t>
  </si>
  <si>
    <t>B84965375</t>
  </si>
  <si>
    <t>GRUPO SALENDA, SL</t>
  </si>
  <si>
    <t>LIBERTY MUTUAL INSURANCE EUROPE LIMITED SUCURSAL EN ESPAÑA</t>
  </si>
  <si>
    <t>W0069547H</t>
  </si>
  <si>
    <t>SERVICIOS PROFESIONALES SUBMARINOS, S.L</t>
  </si>
  <si>
    <t>B07828502</t>
  </si>
  <si>
    <t>GMV AEROSPACE AND DEFENCE, S.A.U</t>
  </si>
  <si>
    <t>A79197356</t>
  </si>
  <si>
    <t>THYSSENKRUPP ELEVADORES, S.L.U.</t>
  </si>
  <si>
    <t>B46001897</t>
  </si>
  <si>
    <t>VIAS Y OBRAS PUBLICAS S.A.</t>
  </si>
  <si>
    <t>A07053374</t>
  </si>
  <si>
    <t>Proyectos Paisajisticos de Baleares S.L.</t>
  </si>
  <si>
    <t>B07715535</t>
  </si>
  <si>
    <t xml:space="preserve">TORONAGA, S.L. </t>
  </si>
  <si>
    <t>B57738569</t>
  </si>
  <si>
    <t>DISTRIBUCIONES DE REGISTRO Y CONTROL, SL</t>
  </si>
  <si>
    <t>B07148604</t>
  </si>
  <si>
    <t>REFORMAS LOS YEGÜERIZOS SL</t>
  </si>
  <si>
    <t>B57728289</t>
  </si>
  <si>
    <t>MEDITERRANEO SEÑALES MARÍTIMAS S.L.</t>
  </si>
  <si>
    <t>B97686158</t>
  </si>
  <si>
    <t>OBRAS Y PAVIMENTACIONES MAN SAU</t>
  </si>
  <si>
    <t>A07017874</t>
  </si>
  <si>
    <t>CARPAS KEOPS SL</t>
  </si>
  <si>
    <t>B11507910</t>
  </si>
  <si>
    <t>SERVICIOS PROFESIONALES SUBMARINOS, S.L.</t>
  </si>
  <si>
    <t>APIMOSA, S.L.</t>
  </si>
  <si>
    <t>B41365834</t>
  </si>
  <si>
    <t>TASALIA SOCIEDAD DE TASACION S.A.</t>
  </si>
  <si>
    <t>A07468663</t>
  </si>
  <si>
    <t>Multiauto Palma S.L.</t>
  </si>
  <si>
    <t>B57226102</t>
  </si>
  <si>
    <t>NUBALIA CLOUD COMPUTING, S.L.,</t>
  </si>
  <si>
    <t>B65565632</t>
  </si>
  <si>
    <t>FERROVIAL SERVICIOS, S.A.</t>
  </si>
  <si>
    <t>A80241789</t>
  </si>
  <si>
    <t xml:space="preserve">P </t>
  </si>
  <si>
    <t>P</t>
  </si>
  <si>
    <t>IVA</t>
  </si>
  <si>
    <t>CPV</t>
  </si>
  <si>
    <t>45421131-1 </t>
  </si>
  <si>
    <t>45233140-2</t>
  </si>
  <si>
    <t>42512000-8</t>
  </si>
  <si>
    <t>32523000-5 </t>
  </si>
  <si>
    <t>45244000-9 </t>
  </si>
  <si>
    <t>71000000-8 </t>
  </si>
  <si>
    <t>63725300-0</t>
  </si>
  <si>
    <t>71000000-8</t>
  </si>
  <si>
    <t>51214000-5</t>
  </si>
  <si>
    <t>45331220-4 </t>
  </si>
  <si>
    <t>50411100-0</t>
  </si>
  <si>
    <t>18100000-0</t>
  </si>
  <si>
    <t>45261000-4</t>
  </si>
  <si>
    <t>50111100-7</t>
  </si>
  <si>
    <t>48000000-8 </t>
  </si>
  <si>
    <t>79100000-5</t>
  </si>
  <si>
    <t>66510000-8</t>
  </si>
  <si>
    <t>71356200-0</t>
  </si>
  <si>
    <t>45213150-9</t>
  </si>
  <si>
    <t>45316213-1</t>
  </si>
  <si>
    <t>50334400-9</t>
  </si>
  <si>
    <t>45252124-3</t>
  </si>
  <si>
    <t>45261200-6</t>
  </si>
  <si>
    <t>50000000-5</t>
  </si>
  <si>
    <t>50730000-1</t>
  </si>
  <si>
    <t>71332000-4</t>
  </si>
  <si>
    <t>50246000-1</t>
  </si>
  <si>
    <t>90680000-7</t>
  </si>
  <si>
    <t>50246000-1 </t>
  </si>
  <si>
    <t>45262311-4 </t>
  </si>
  <si>
    <t>45223800-4 </t>
  </si>
  <si>
    <t>45261420-4</t>
  </si>
  <si>
    <t>72413000-8 </t>
  </si>
  <si>
    <t>45244000-9</t>
  </si>
  <si>
    <t>30000000-9 </t>
  </si>
  <si>
    <t>38112100-4</t>
  </si>
  <si>
    <t>45213333-6</t>
  </si>
  <si>
    <t>71319000-7 </t>
  </si>
  <si>
    <t>50111000-6 </t>
  </si>
  <si>
    <t>45200000-9</t>
  </si>
  <si>
    <t>31321210-7</t>
  </si>
  <si>
    <t>31000000-6</t>
  </si>
  <si>
    <t>64214200-1</t>
  </si>
  <si>
    <t>64216120-0</t>
  </si>
  <si>
    <t>50241000-6 </t>
  </si>
  <si>
    <t>90710000-7 </t>
  </si>
  <si>
    <t>45261000-4 </t>
  </si>
  <si>
    <t>45432100-5</t>
  </si>
  <si>
    <t>45112000-5</t>
  </si>
  <si>
    <t>50118110-9 </t>
  </si>
  <si>
    <t>48761000-0</t>
  </si>
  <si>
    <t>15000000-8 </t>
  </si>
  <si>
    <t>44211100-3</t>
  </si>
  <si>
    <t>42522000-1</t>
  </si>
  <si>
    <t>45213150-9 </t>
  </si>
  <si>
    <t>34931000-2</t>
  </si>
  <si>
    <t>50532000-3</t>
  </si>
  <si>
    <t>45223200-8 </t>
  </si>
  <si>
    <t>31527200-8</t>
  </si>
  <si>
    <t>45110000-1</t>
  </si>
  <si>
    <t>50324100-3</t>
  </si>
  <si>
    <t>31682530-4</t>
  </si>
  <si>
    <t xml:space="preserve">Nº EMPRESAS </t>
  </si>
  <si>
    <t>IMPORTE ADJUDICACIÓN CON IVA</t>
  </si>
  <si>
    <t>JUMABEDA SL</t>
  </si>
  <si>
    <t>B30658132</t>
  </si>
  <si>
    <t>CANCELADO</t>
  </si>
  <si>
    <t>ITGLOBAL, S.L.</t>
  </si>
  <si>
    <t>B61124376</t>
  </si>
  <si>
    <t>2 MESES</t>
  </si>
  <si>
    <t>FINQUES LA TRAPA, S.L.</t>
  </si>
  <si>
    <t>B57063232</t>
  </si>
  <si>
    <t>24 MESES</t>
  </si>
  <si>
    <t>VALOR ESTIMADO</t>
  </si>
  <si>
    <t>36 MESES</t>
  </si>
  <si>
    <t>GRUPO ROYAL TELECOM, S.L.</t>
  </si>
  <si>
    <t>B07843790</t>
  </si>
  <si>
    <t>12 M</t>
  </si>
  <si>
    <t>GEOLOGÍA DE MALLORCA, S.L.</t>
  </si>
  <si>
    <t>B57054439</t>
  </si>
  <si>
    <t>SERVICI BALEAR DE T.I., S.L.</t>
  </si>
  <si>
    <t>Abierto súper simplificado</t>
  </si>
  <si>
    <t>P.O.53.18</t>
  </si>
  <si>
    <t>E18-0140</t>
  </si>
  <si>
    <t>50312310-1</t>
  </si>
  <si>
    <t>MANTENIMIENTO Y SOPORTE SWITCH ENTERASYS S4</t>
  </si>
  <si>
    <t>P.O.32.18</t>
  </si>
  <si>
    <t>45315300-1</t>
  </si>
  <si>
    <t>INSTALACIÓN DE PUNTOS DE RECARGA DE VEHÍCULO ELÉCTRICO EN LOS PUERTOS DE EIVISSA Y LA SAVINA</t>
  </si>
  <si>
    <t>P.O.88.18</t>
  </si>
  <si>
    <t>EJECUCIÓN DEL BALIZAMIENTO DEL BAJO DE CALA SANT ANTONI EN EL PUERTO DE MAÓ</t>
  </si>
  <si>
    <t>3 MESES</t>
  </si>
  <si>
    <t>NAVIGATION AND COMMUNICATION EQUIPMENT, S.L.</t>
  </si>
  <si>
    <t>B57596942</t>
  </si>
  <si>
    <t>CONSTRUCCIONS I MANTENIMENTS SIURELL SL</t>
  </si>
  <si>
    <t>B57741852</t>
  </si>
  <si>
    <t>E18-0056</t>
  </si>
  <si>
    <t>E18-0060</t>
  </si>
  <si>
    <t>E18-0059</t>
  </si>
  <si>
    <t>P.O.101.18</t>
  </si>
  <si>
    <t>SUSTITUCIÓN DE LA BOYA CARDINAL OESTE DEL BAJO DE SANTA PONÇA</t>
  </si>
  <si>
    <t>GRUAS SIMONET, S.L.U</t>
  </si>
  <si>
    <t>B57121493</t>
  </si>
  <si>
    <t>1 MES</t>
  </si>
  <si>
    <t>MONCOBRA, S.A.</t>
  </si>
  <si>
    <t>A78990413</t>
  </si>
  <si>
    <t>Lote 1: 60.000 € Lote 2: 9.000 € Lote 3: 6.000 € Lote 4: 14.000 € Lote 5: 7.000 € Lote 6: 2.000 €</t>
  </si>
  <si>
    <t>Lote 1: 72.600 € Lote 2: 10.890 € Lote 3: 7.260 € Lote 4: 16.940 € Lote 5: 8.470 € Lote 6: 2.420 €</t>
  </si>
  <si>
    <t>Lote 1: INSIGNA UNIFORMES, S.L. Lote 2: SOLUCIONES TÉCNICAS 2000, SL Lote 3, 5 y 6: DISTRIBUIDORA BALEAR DE UNIFORMES SL Lote 4: SATARA SEGURIDAD SL</t>
  </si>
  <si>
    <t>Lote 1: B97611164 Lote 2: B82300526  Lote 3, 5 y 6: B07502354 Lote 4: B98001282</t>
  </si>
  <si>
    <t>UTE VIALES PUERTO DE LA SAVINA</t>
  </si>
  <si>
    <t>U16602021</t>
  </si>
  <si>
    <t>URBIA INTERMEDIACIÓN, INGENIERÍA Y SERVICIOS, S.A.</t>
  </si>
  <si>
    <t>A07077969</t>
  </si>
  <si>
    <t>26M</t>
  </si>
  <si>
    <t>UTE PC-DO PASEO MARÍTIMO</t>
  </si>
  <si>
    <t>U67325845</t>
  </si>
  <si>
    <t>0,65 S</t>
  </si>
  <si>
    <t>COMERCIAL HISPANOFIL, S.A.</t>
  </si>
  <si>
    <t>A48116404</t>
  </si>
  <si>
    <t>MADERAS IMPREGNADAS PARA EL EXTERIOR SL</t>
  </si>
  <si>
    <t>B72226020</t>
  </si>
  <si>
    <t>TÍTULO</t>
  </si>
  <si>
    <t>Adecuación y mejora de los accesos y señalización en la Estación Marítima de Eivissa- Formentera del puerto de Eivissa</t>
  </si>
  <si>
    <t>Suministro e instalación de equipo de aire acondicionado para el edificio de antiguas oficinas de la Autoridad Portuaria de Baleares</t>
  </si>
  <si>
    <t>Pantalanes para embarcaciones deportivas en Cala Corb, Maó</t>
  </si>
  <si>
    <t>Asistencia técnica para la redacción del Proyecto constructivo de mejora del entorno puerto-ciudad del Molinar</t>
  </si>
  <si>
    <t>Retirada de dos embarcaciones hundidas en el puerto de Alcúdia</t>
  </si>
  <si>
    <t>A.T. a la Dirección de Obra, Control de Calidad, y Vigilancia Ambiental en obras del epígrafe obras varias y menores de la APB</t>
  </si>
  <si>
    <t>Instalación, configuración, alquiler y mantenimiento de máquinas expendedoras de tiques de aparcamiento del puerto de Maó</t>
  </si>
  <si>
    <t>Suministro e instalación de equipo de aire acondicionado en la estación marítima de la Ribera Sur del puerto de Maó</t>
  </si>
  <si>
    <t>Mantenimiento de la red inteligente de medida y contadores de agua en el puerto de Palma</t>
  </si>
  <si>
    <t>Vestuario para el personal de la Autoridad Portuaria  de Baleares (Palma, Alcúdia, Maó, Eivissa y la Savina)</t>
  </si>
  <si>
    <t>Mantenimiento y actualización aplicativo JIRA</t>
  </si>
  <si>
    <t>Seguro de Responsabilidad civil de los miembros del Consejo de Administración de la APB</t>
  </si>
  <si>
    <t>Encuesta clima laboral</t>
  </si>
  <si>
    <t>SYDCA XXI CONSTRUCCIONES, S.L</t>
  </si>
  <si>
    <t>B54559133</t>
  </si>
  <si>
    <t>P.O.73.18</t>
  </si>
  <si>
    <t>2,5 M</t>
  </si>
  <si>
    <t>PROJECTES I ACABATS SASTRE, S.L.</t>
  </si>
  <si>
    <t>B57051690</t>
  </si>
  <si>
    <t>Suministro de cable eléctrico de baja tensión en el puerto de Palma</t>
  </si>
  <si>
    <t>Servicio de mantenimiento de la red de estaciones AIS de la APB</t>
  </si>
  <si>
    <t>Obras de reparación del peldañeado y pasamanos de la escalera mecánica de la EM2 del puerto de Palma</t>
  </si>
  <si>
    <t>P.O.37.18</t>
  </si>
  <si>
    <t>Obras de reparación de equipos de climatización en las estaciones marítimas del puerto de Palma</t>
  </si>
  <si>
    <t> Mantenimiento integral de la estación marítima, instalaciones e infraestructuras del puerto de Alcudia.</t>
  </si>
  <si>
    <t>Mantenimiento de las instalaciones térmicas del puerto de Palma</t>
  </si>
  <si>
    <t>Reparaciones mecánicas y de carrocería de los vehículos del puerto de Palma</t>
  </si>
  <si>
    <t>Mantenimiento de las básculas del puerto de Palma</t>
  </si>
  <si>
    <t>Mantenimiento integral de la cinta de equipajes de la estación marítima Nº2 del puerto de Palma</t>
  </si>
  <si>
    <t>Adecuación mediante retirada de obstáculos sumergidos del canal de acceso al puerto de Alcudia</t>
  </si>
  <si>
    <t>Mantenimiento bianual de la red zonal DGPS sector baleares</t>
  </si>
  <si>
    <t>Mantenimiento de la página Web de la APB</t>
  </si>
  <si>
    <t>PRODEVELOP, S.L</t>
  </si>
  <si>
    <t>B96202379</t>
  </si>
  <si>
    <t>Limpieza en la playa de Can Pere Antoni y en rampas de varadero de roquetas y troneras en el Portixol</t>
  </si>
  <si>
    <t>Reubicación y mejora de la óptica del antiguo faro de Capdepera, en la sala de exposiciones del faro de Portopí</t>
  </si>
  <si>
    <t>Adecuación estructural del voladizo superior de la torre del faro de Llebeig</t>
  </si>
  <si>
    <t>Reparaciones puntuales en los trenes de fondeo del puerto de Palma</t>
  </si>
  <si>
    <t>Mantenimiento del servicio de posicionamiento GPS de la flota de vehículos de la APB</t>
  </si>
  <si>
    <t>Mantenimiento y manipulación de pasarelas en los puertos de Palma, Eivissa y Maó</t>
  </si>
  <si>
    <t>Tasación para valoración de las infraestructuras, superestructuras e instalaciones de la concesión otorgada a Puerto Deportivo Botafoch S.L. en el puerto de Eivissa (expediente 827-CP/G)</t>
  </si>
  <si>
    <t>Suministro de material eléctrico en el puerto de Palma</t>
  </si>
  <si>
    <t>Mantenimiento integral de centralitas telefónicas del puerto de Palma</t>
  </si>
  <si>
    <t>Renovación de las licencias del entorno G Suite de mensajería electrónica corporativa</t>
  </si>
  <si>
    <t>Mantenimiento integral de la estación marítima, instalaciones e infraestructuras del puerto de Alcudia.</t>
  </si>
  <si>
    <t>Asistencia para desplazamientos por mar en la Isla de Mallorca</t>
  </si>
  <si>
    <t>E18-0115</t>
  </si>
  <si>
    <t>Reparaciones mecánicas y de carrocería de los vehículos del puerto de Maó</t>
  </si>
  <si>
    <t>Acondicionamiento de la parcela del parque infantil de Botafoc</t>
  </si>
  <si>
    <t>Asistencia Técnica para el desarrollo de nuevas funcionalidades de la Plataforma de Contratación Electrónica, soporte y apoyo al desarrollo de la Ley 9/2017 en la Autoridad Portuaria de Baleares.</t>
  </si>
  <si>
    <t>Renovación de las licencias de antivirus para los ordenadores y servidores de la red corporativa de la Autoridad Portuaria de Baleares</t>
  </si>
  <si>
    <t>Acondicionamiento de despachos de económico-financiero, informática y comisaría en el edificio de oficinas de la APB del puerto de Palma</t>
  </si>
  <si>
    <t>Adquisición y mantenimiento de las licencias Veeam Backup</t>
  </si>
  <si>
    <t>48000000-8</t>
  </si>
  <si>
    <t>Adecuación de las estancias destinadas a archivo en la planta sótano del edificio de oficinas de la APB del puerto de Palma</t>
  </si>
  <si>
    <t>Suministro y puesta en servicio de un sistema de monitorización costero para el puerto de Palma</t>
  </si>
  <si>
    <t>Mantenimiento anual de los grupos electrógenos instalados en los faros de Mallorca</t>
  </si>
  <si>
    <t>Adquisición de proyectores LED en el puerto de Palma</t>
  </si>
  <si>
    <t>Demolición del antiguo economato de marina del puerto de Palma</t>
  </si>
  <si>
    <t>Mantenimiento del servicio de posicionamiento GPS de la flota de vehículos de la Autoritat Portuària de Balears</t>
  </si>
  <si>
    <t>Integración de contadores móviles en la red inteligente de medida en el puerto de Palma</t>
  </si>
  <si>
    <t>Mantenimiento de la cabina de disco IBM V3700</t>
  </si>
  <si>
    <t>Suministro y puesta en servicio de un sistema de alimentación ininterrumpida para la sala de exposiciones del faro de Portopí</t>
  </si>
  <si>
    <t>Mantenimiento y soporte SWITCH ENTERASYS S4</t>
  </si>
  <si>
    <t>Instalación de puntos de recarga de vehículos eléctricos en los puertos de Eivissa y la Savina</t>
  </si>
  <si>
    <t>Ejecución del balizamiento del bajo de la Cala Sant Antoni, en el Puerto de Mahón</t>
  </si>
  <si>
    <t>Sustitución de la boya cardinal oeste del bajo de Santa Ponça</t>
  </si>
  <si>
    <t>6M</t>
  </si>
  <si>
    <t>UTE PANTALANES CALA CORB</t>
  </si>
  <si>
    <t>U16600751</t>
  </si>
  <si>
    <t>VIDAL VADELL, S.L.</t>
  </si>
  <si>
    <t>B07858947</t>
  </si>
  <si>
    <t>COMERCIAL BAUZÀ-FORTEZA DISTRIBUCIONES, S.L.</t>
  </si>
  <si>
    <t>B07713662</t>
  </si>
  <si>
    <t>FCC AQUALIA, S.A.</t>
  </si>
  <si>
    <t>ONA I MAR SERVEIS MARÍTIMS, S.L</t>
  </si>
  <si>
    <t>B57275257</t>
  </si>
  <si>
    <t>P.O.103.18</t>
  </si>
  <si>
    <t>A.T. para redacción de estudios y proyectos relacionados con los sistemas de telecomunicaciones y seguridad de la APB en el período 2019-2021</t>
  </si>
  <si>
    <t>INFORMÁTICA EL CORTE INGLÉS, S.A</t>
  </si>
  <si>
    <t>0,8S</t>
  </si>
  <si>
    <t xml:space="preserve"> Renovación estructural de la crujía central del forjado de planta piso en el edificio anexo al faro de portopí del puerto de Palma</t>
  </si>
  <si>
    <t>12 MESES</t>
  </si>
  <si>
    <t>ELÉCTRICA PUIGCERCÓS, S.A.U.</t>
  </si>
  <si>
    <t>A07072911</t>
  </si>
  <si>
    <t>Negociado sin publicidad</t>
  </si>
  <si>
    <t>A.T. para el servicio de ordenación, coordinación y control del tráfico marítimo en el puerto de Palma</t>
  </si>
  <si>
    <t>E18-0124</t>
  </si>
  <si>
    <t>CONSTRUCCIONES Y DESMONTES RIBERA NAVARRA, S.A.</t>
  </si>
  <si>
    <t>A31244684</t>
  </si>
  <si>
    <t>FCC MEDIO AMBIENTE, S.A.</t>
  </si>
  <si>
    <t>A28541639</t>
  </si>
  <si>
    <t>E18-0221</t>
  </si>
  <si>
    <t>Servicio de soporte técnico ORACLE</t>
  </si>
  <si>
    <t>J&amp;A GARRIGUES SLP</t>
  </si>
  <si>
    <t>B81709081</t>
  </si>
  <si>
    <t>B57094930</t>
  </si>
  <si>
    <t xml:space="preserve">SOCIAS Y ROSSELLÓ,S.L </t>
  </si>
  <si>
    <t>B07036569</t>
  </si>
  <si>
    <t>15 M</t>
  </si>
  <si>
    <t>ACCIONA CONSTRUCCIÓN, S.A</t>
  </si>
  <si>
    <t>A81638108</t>
  </si>
  <si>
    <t>P.O.1332</t>
  </si>
  <si>
    <t>28 M</t>
  </si>
  <si>
    <t>LEVEL ELECTRONICS, S.L.</t>
  </si>
  <si>
    <t>B07061856</t>
  </si>
  <si>
    <t>ORACLE IBERICA SL</t>
  </si>
  <si>
    <t>B78361482</t>
  </si>
  <si>
    <t xml:space="preserve">1 M </t>
  </si>
  <si>
    <t>TECNOLOGÍA DE LA CONSTRUCCIÓN Y OBRAS PÚBLICAS, S.A.</t>
  </si>
  <si>
    <t>A13303763</t>
  </si>
  <si>
    <t>ENDESA ENERGÍA, S.A.U.</t>
  </si>
  <si>
    <t>A81948077</t>
  </si>
  <si>
    <t xml:space="preserve">3 M </t>
  </si>
  <si>
    <t>Lote 1: 12.600 € Lote 2: 1.890 € Lote 3: 1.260 € Lote 4: 2.940 € Lote 5: 1.470 € Lote 6: 420 €</t>
  </si>
  <si>
    <t>A83052407</t>
  </si>
  <si>
    <t>SOCIEDAD ESTATAL CORREOS Y TELEGRAFOS SA</t>
  </si>
  <si>
    <t>E18-0225</t>
  </si>
  <si>
    <t>Prestación de servicios postales y telegráficos</t>
  </si>
  <si>
    <t>Lote 1: 35.935,47 € Lote 3: 9.075,84 €</t>
  </si>
  <si>
    <t>Lote 1: 207.056,76   Lote 3: 52.294,14 €</t>
  </si>
  <si>
    <t xml:space="preserve">Lote 1:171.121,29 €                                  Lote 3: 43.218,30€ </t>
  </si>
  <si>
    <t xml:space="preserve">LOTE 1 Y 3: 30/11/2018 </t>
  </si>
  <si>
    <t xml:space="preserve">LOTE 1 Y 3: 16/01/2019 </t>
  </si>
  <si>
    <t xml:space="preserve">LOTE1 Y 3 : FERROVIAL SERVICIOS S.A </t>
  </si>
  <si>
    <t>R, TC, P. INFERIOR A 5000€</t>
  </si>
  <si>
    <t>obras</t>
  </si>
  <si>
    <t>servicios</t>
  </si>
  <si>
    <t xml:space="preserve"> nº expediente</t>
  </si>
  <si>
    <t xml:space="preserve"> tipo expediente</t>
  </si>
  <si>
    <t>Cod. CPV</t>
  </si>
  <si>
    <t xml:space="preserve"> objeto</t>
  </si>
  <si>
    <t xml:space="preserve"> fecha adjudicación</t>
  </si>
  <si>
    <t xml:space="preserve"> fecha contratación</t>
  </si>
  <si>
    <t>valor estimado (sin IVA)</t>
  </si>
  <si>
    <t xml:space="preserve"> importe licitación</t>
  </si>
  <si>
    <t>importe licitacion con iva</t>
  </si>
  <si>
    <t>importe adjudicación</t>
  </si>
  <si>
    <t>importe adjudicacion con iva</t>
  </si>
  <si>
    <t xml:space="preserve"> nombre adjudicatario</t>
  </si>
  <si>
    <t xml:space="preserve"> cif adjudicatario</t>
  </si>
  <si>
    <t>nº empresas licitadoras</t>
  </si>
  <si>
    <t>suministros</t>
  </si>
  <si>
    <t>PLAZO (Nº MESES)</t>
  </si>
  <si>
    <t>72000000-5</t>
  </si>
  <si>
    <t>E21-0222</t>
  </si>
  <si>
    <t>98100000-4</t>
  </si>
  <si>
    <t>Cuota de Socio al Cluster Balears.t del año 2022</t>
  </si>
  <si>
    <t>BALEARS.T</t>
  </si>
  <si>
    <t>G57629610</t>
  </si>
  <si>
    <t>E21-0225</t>
  </si>
  <si>
    <t>71313000-5 71313100-6 90714100-6</t>
  </si>
  <si>
    <t>Análisis de los impactos ambientales provocados por el tráfico de cruceros en el puerto de Palma</t>
  </si>
  <si>
    <t>SUEZ Smart Environmental Solutions SPAIN, S.L.U.</t>
  </si>
  <si>
    <t>B05364013</t>
  </si>
  <si>
    <t>E22-0004</t>
  </si>
  <si>
    <t>Cuota APD Asociado Protector 2022</t>
  </si>
  <si>
    <t>Asociación para el Progreso de la Dirección</t>
  </si>
  <si>
    <t>G28197994</t>
  </si>
  <si>
    <t>E22-0005</t>
  </si>
  <si>
    <t>Cuota Asociación FERRMED 2022</t>
  </si>
  <si>
    <t>FERRMED ASBL</t>
  </si>
  <si>
    <t>BE0866663425</t>
  </si>
  <si>
    <t>E21-0223</t>
  </si>
  <si>
    <t>63720000-2 63712700-0</t>
  </si>
  <si>
    <t>Evaluación del Pliego de Prescripciones Técnicas para la Contratación de la “Asistencia técnica para el servicio de Ordenación, Coordinación y Control del Tráfico Marítimo Portuario en los Puertos de Eivissa y La Savina</t>
  </si>
  <si>
    <t>Sociedad de Salvamento y Seguridad Marítima</t>
  </si>
  <si>
    <t>Q2867021D</t>
  </si>
  <si>
    <t>P.O.66.21</t>
  </si>
  <si>
    <t>45314000-1 45314320-0</t>
  </si>
  <si>
    <t>Sistema de identificación automática de matrículas de vehículos con mercancías peligrosas para el puerto de Eivissa</t>
  </si>
  <si>
    <t>TELECOMUNICACIÓN, ELECTRÓNICA Y CONMUTACIÓN S.A</t>
  </si>
  <si>
    <t>A28166007</t>
  </si>
  <si>
    <t>E21-0183</t>
  </si>
  <si>
    <t>79635000-4</t>
  </si>
  <si>
    <t>Procesos selectivos plantilla de personal Dentro de Convenio y valoración de méritos por experiencia profesional y por formación</t>
  </si>
  <si>
    <t>HUMBERTO JULIO BORRAS ZEDDA</t>
  </si>
  <si>
    <t>43031343E</t>
  </si>
  <si>
    <t>P.O.73.21</t>
  </si>
  <si>
    <t>72267100-0</t>
  </si>
  <si>
    <t>Adquisición de suscripción Qlik Sense y cambio en las licencias Qlikview a suscripción en la Autoridad Portuaria de Baleares</t>
  </si>
  <si>
    <t>EDISA SISTEMAS DE INTELIGENCIA EMPRESARIAL, S.L.</t>
  </si>
  <si>
    <t>B83860965</t>
  </si>
  <si>
    <t>E22-0009</t>
  </si>
  <si>
    <t>92100000-2 
92110000-5 
92111000-2 
32354200-1</t>
  </si>
  <si>
    <t>Asistencia Técnica para la supervisión de los trabajos del E21-0104</t>
  </si>
  <si>
    <t>CRISTINA RODRIGUEZ PAZ</t>
  </si>
  <si>
    <t>09432915V</t>
  </si>
  <si>
    <t>79111000-5</t>
  </si>
  <si>
    <t>P.O.18.22</t>
  </si>
  <si>
    <t>73110000-6 
73112000-0 
38970000-5</t>
  </si>
  <si>
    <t>Desarrollo de una propuesta para la biorremediación con bivalvos en una dársena del puerto de Palma</t>
  </si>
  <si>
    <t>CN-IEO-CSIC. Centro Oceanográfico de Baleares</t>
  </si>
  <si>
    <t>Q2818002D</t>
  </si>
  <si>
    <t>E22-0024</t>
  </si>
  <si>
    <t>79950000-8</t>
  </si>
  <si>
    <t>Patrocinio exposición "Los pescadores" de la artista Lola Álvarez</t>
  </si>
  <si>
    <t>MARÍA DE LA
SOLEDAD BESCÓS SALAZAR</t>
  </si>
  <si>
    <t>43044959E</t>
  </si>
  <si>
    <t>E22-0038</t>
  </si>
  <si>
    <t>Asistencia Técnica para análisis de estudio económico y tarifas máximas a autorizar para una concesión –instalación náutica- en Dominio Público Portuario</t>
  </si>
  <si>
    <t>MC VALNERA, S.L.</t>
  </si>
  <si>
    <t>B39712864</t>
  </si>
  <si>
    <t>P.O.62.21</t>
  </si>
  <si>
    <t>71351000-3</t>
  </si>
  <si>
    <t>Prospección geotécnica para los pantalanes flotantes junto a la marina del Botafoc en el puerto de Eivissa</t>
  </si>
  <si>
    <t>GEOLOGIA DE MALLORCA, SL</t>
  </si>
  <si>
    <t>E22-0035</t>
  </si>
  <si>
    <t>98110000-7</t>
  </si>
  <si>
    <t>Cuota anual de socio para 2022 de la organización Medcruise Association</t>
  </si>
  <si>
    <t>MEDCRUISE ASSOCIATION</t>
  </si>
  <si>
    <t>G62941190</t>
  </si>
  <si>
    <t>E22-0034</t>
  </si>
  <si>
    <t>Patrocinio 11ª Edición International Cruise Summit 2022</t>
  </si>
  <si>
    <t>CRUISES MEDIA GROUP, S.L</t>
  </si>
  <si>
    <t>B85842599</t>
  </si>
  <si>
    <t>E22-0028</t>
  </si>
  <si>
    <t>CUOTA ANUAL CLIA PARA 2022</t>
  </si>
  <si>
    <t>CLIA CRUISE LINES INTERNATIONAL ASSOCIATION INC</t>
  </si>
  <si>
    <t>202 759 9370</t>
  </si>
  <si>
    <t>P.O.02.22</t>
  </si>
  <si>
    <t>45440000-3 45442180-2</t>
  </si>
  <si>
    <t>Adecuación de la entrada y dependencias ubicadas en el
Contramuelle Mollet 10 del puerto de Palma</t>
  </si>
  <si>
    <t>REFORTRAN SERVICIOS SL</t>
  </si>
  <si>
    <t>B02494839</t>
  </si>
  <si>
    <t>P.O.30.22</t>
  </si>
  <si>
    <t>79341400-0 92100000-2</t>
  </si>
  <si>
    <t>Elaboración de un video representativo y divulgativo del proyecto constructivo para la remodelación del Paseo Marítimo del puerto de Palma</t>
  </si>
  <si>
    <t>VISUAL STUDIO GRAPH SL</t>
  </si>
  <si>
    <t>B67312835</t>
  </si>
  <si>
    <t>P.O.37.22</t>
  </si>
  <si>
    <t>Estudio de Agitación y Operatividad para la configuración de un pantalán fijo y/o flotante, y estudio preliminar de la afección del temporal Celia, en las instalaciones del Club Náutico de Ibiza</t>
  </si>
  <si>
    <t>OPTIMAR INGENIEROS S.L.</t>
  </si>
  <si>
    <t>B98713357</t>
  </si>
  <si>
    <t>P.O.38.22</t>
  </si>
  <si>
    <t>Estudio de agitación y operatividad para uso pequero en el Muelle RO-RO Levante del puerto de Ibiza</t>
  </si>
  <si>
    <t>P.O.17.22</t>
  </si>
  <si>
    <t>Implantación en la Autoridad Portuaria de Baleares de una plataforma de teleformación en SAAS y servicios asociados.</t>
  </si>
  <si>
    <t>Ingeniería e Integración Avanzadas (Ingenia), S.A.U.</t>
  </si>
  <si>
    <t>A29584315</t>
  </si>
  <si>
    <t>E21-0214</t>
  </si>
  <si>
    <t>79341400-0</t>
  </si>
  <si>
    <t>Servicio de elaboración de material creativo para una campaña de publicidad con motivo del 150 aniversario de la Autoridad Portuaria de Baleares</t>
  </si>
  <si>
    <t>VIVIRDELCUENTO COMUNICACIÓ</t>
  </si>
  <si>
    <t>B16560849</t>
  </si>
  <si>
    <t>P.O.04.22</t>
  </si>
  <si>
    <t>35100000-5</t>
  </si>
  <si>
    <t>SUMINISTRO DE MATERIAL ANTICONTAMINACIÓN PARA LOS PUERTOS DE EIVISSA Y LA SAVINA</t>
  </si>
  <si>
    <t>inteco Astur S.L.</t>
  </si>
  <si>
    <t>B33581695</t>
  </si>
  <si>
    <t>E22-0051</t>
  </si>
  <si>
    <t>71600000-4 </t>
  </si>
  <si>
    <t>EXPERIS MANPOWERGROUP. SLU</t>
  </si>
  <si>
    <t>B82062266</t>
  </si>
  <si>
    <t>Análisis estructura organizativa y de plantilla de la Autoridad Portuaria de Baleares</t>
  </si>
  <si>
    <t>E22-0062-1</t>
  </si>
  <si>
    <t>Trabajos de traslado de documentación diversa del archivo físico de la Autoridad Portuaria de Baleares</t>
  </si>
  <si>
    <t xml:space="preserve"> 90511400-6</t>
  </si>
  <si>
    <t>Angel24, S.L.</t>
  </si>
  <si>
    <t>B07085533</t>
  </si>
  <si>
    <t>E22-0062-2</t>
  </si>
  <si>
    <t>Trabajos de destrucción (EXPURGO) de documentación diversa del archivo físico de la Autoridad Portuaria de Baleares</t>
  </si>
  <si>
    <t>92512100-4</t>
  </si>
  <si>
    <t>ELIMINA, S.L.</t>
  </si>
  <si>
    <t>B57244626</t>
  </si>
  <si>
    <t>P.O.31.22</t>
  </si>
  <si>
    <t>ADQUISICIÓN DE LICENCIAS GOOGLE CHROME
ENTERPRISE OS PARA LA AUTORIDAD
PORTUARIA DE BALEARES</t>
  </si>
  <si>
    <t>Nubalia Cloud Computing SL</t>
  </si>
  <si>
    <t>P.O.19.22</t>
  </si>
  <si>
    <t>72212730-5</t>
  </si>
  <si>
    <t>ASISTENCIA TÉCNICA PARA EL ANÁLISIS
PRELIMINAR DE LA IMPLANTACIÓN DE UN
SISTEMA DE AUTENTIFICACIÓN MULTIFACTOR
EN LA AUTORIDAD PORTUARIA DE BALEARES</t>
  </si>
  <si>
    <t>E22-0048</t>
  </si>
  <si>
    <t>ASISTENCIA TÉCNICA PARA EL ANÁLISIS
ECONÓMICO COMPARATIVO DE LOS COSTES –
INCLUYENBDO FLETE- DE LA DESCARGA
NEUMÁTICA CON RESPECTO A LA DESCARGA
MECÁNICA DE LOS BUQUES CEMENTEROS EN
UNA TERMINAL DE GRANELES SÓLIDOS”</t>
  </si>
  <si>
    <t>ESTRADA PORT CONSULTING SL</t>
  </si>
  <si>
    <t>B65241770</t>
  </si>
  <si>
    <t>E22-0060</t>
  </si>
  <si>
    <t>RENOVACIÓN SUSCRIPCIÓN NEMOPILOTS</t>
  </si>
  <si>
    <t>NEMOMARINA S.L.</t>
  </si>
  <si>
    <t>B02728798</t>
  </si>
  <si>
    <t>nº de Lote</t>
  </si>
  <si>
    <t>E22-0049</t>
  </si>
  <si>
    <t>ASISTENCIA TÉCNICA PARA EL ANÁLISIS Y
BÚSQUEDA DEL EQUILIBRIO ECONÓMICO
FINANCIERO DE UNA CONCESIÓN MODIFICADA
CON RESPECTO A LA CONCESIÓN INICIAL EN
FUNCIÓN DEL PLAZO QUE SE PRORROGUE, LA
INVERSIÓN QUE SE PROPONGA Y LA SUPERFICIE
QUE SE AMPLÍE</t>
  </si>
  <si>
    <t>P.O.48.22</t>
  </si>
  <si>
    <t>A.T. para la elaboración de la propuesta de OPS al Programa de Ayuda al Transporte Sostenible y Digital – MITMA</t>
  </si>
  <si>
    <t>FUNDACIÓN VALENCIAPORT</t>
  </si>
  <si>
    <t>G97360325</t>
  </si>
  <si>
    <t>E22-0072</t>
  </si>
  <si>
    <t>72212218-0</t>
  </si>
  <si>
    <t>Adquisición de licencias de software para la inspección de
títulos administrativos</t>
  </si>
  <si>
    <t>ILLA DOCS, S.L.</t>
  </si>
  <si>
    <t>B57782872</t>
  </si>
  <si>
    <t>P.O.70.21</t>
  </si>
  <si>
    <t>72200000-7</t>
  </si>
  <si>
    <t>Sistema piloto para la monitorización del estado de las embarcaciones de recreo y de los carros del servicio de limpieza, en el puerto de Palma</t>
  </si>
  <si>
    <t>CTRL4 ENVIRO, S.L</t>
  </si>
  <si>
    <t>B25611542</t>
  </si>
  <si>
    <t>P.O.55.22</t>
  </si>
  <si>
    <t>45248300-0</t>
  </si>
  <si>
    <t>Pantalán de contingencia de 58 ml para embarcaciones
menores en el muelle adosado al contradique del puerto de Eivissa</t>
  </si>
  <si>
    <t>Servicios Profesionales Submarinos SL</t>
  </si>
  <si>
    <t>E22-0086</t>
  </si>
  <si>
    <t>EVALUACIÓN DE RIESGOS, AUDITORÍA DE SEGUROS Y ASISTENCIA TÉCNICA</t>
  </si>
  <si>
    <t>MARSH, S.A., MEDIADORES DE SEGUROS</t>
  </si>
  <si>
    <t>A81332322</t>
  </si>
  <si>
    <t>P.O.60.22</t>
  </si>
  <si>
    <t>Actualización del proyecto de “Adecuación y mejora de
la eficiencia energética del alumbrado público del puerto de Eivissa” (P.O. 1088-G</t>
  </si>
  <si>
    <t>IBIZAINGENIEROS</t>
  </si>
  <si>
    <t>B67648139</t>
  </si>
  <si>
    <t>P.O.65.22</t>
  </si>
  <si>
    <t>71356200-0 </t>
  </si>
  <si>
    <t>Estudio de Transmisión de oleaje a través del pantalán flotante en las instalaciones náuticas para pequeñas y medianas esloras en el Muelle de Ribera de Poniente del puerto de Eivissa</t>
  </si>
  <si>
    <t>NEOS MARITIME CONSULTING</t>
  </si>
  <si>
    <t>B87962205</t>
  </si>
  <si>
    <t>E22-0057</t>
  </si>
  <si>
    <t>66516000-0</t>
  </si>
  <si>
    <t>SEGURO RESPONSABILIDAD CIVIL PERSONAL
AUTORIDAD PORTUARIA DE BALEARES</t>
  </si>
  <si>
    <t>AIG EUROPE, S.A.</t>
  </si>
  <si>
    <t>W0186206I</t>
  </si>
  <si>
    <t>P.O.67.22</t>
  </si>
  <si>
    <t>SERVICIO PARA EL ESTUDIO DE OPERATIVIDAD
ESTACIONAL Y PARA EL ESTUDIO DEL SISTEMA
DE ALERTA POR AGITACIÓN INTERIOR PARA LAS
INSTALACIONES NÁUTICAS EN EL MUELLE DE
RIBERA DE PONIENTE DE IBIZA”</t>
  </si>
  <si>
    <t>P.O.45.22</t>
  </si>
  <si>
    <t>45310000-3 45315300-1</t>
  </si>
  <si>
    <t>AMPLIACIÓN DE LAS INSTALACIONES
ELÉCTRICAS EN BAJA TENSIÓN EN LA
EXPLANADA DEL MUELLE DE CRUCEROS DEL
PUERTO DE MAÓ</t>
  </si>
  <si>
    <t>DOMOELIN S.L.</t>
  </si>
  <si>
    <t>B57465791</t>
  </si>
  <si>
    <t>E22-0106</t>
  </si>
  <si>
    <t>SERVICIO PARA LA VALORACIÓN DE LAS EDIFICACIONES, INFRAESTRUCTURAS, SUPERES-TRUCTURAS E INSTALACIONES Y PARA LA COMPROBACIÓN, ACTUALIZACIÓN Y/O ELABO-RACIÓN DE LOS PLANOS DE LAS EDIFICACIONES DE UNA INSTALACIÓN NÁUTICA EN EL PUERTO DE PALMA, EXPEDIENTE GSP-17</t>
  </si>
  <si>
    <t>TASALIA SOCIEDAD DE TASACION, S.A.</t>
  </si>
  <si>
    <t>E22-0099</t>
  </si>
  <si>
    <t>72400000-4</t>
  </si>
  <si>
    <t>Servicio de videoconferencia Lifesize, licencias para el
tercer trimestre del 2022</t>
  </si>
  <si>
    <t>DX GLOSER, SOCIEDAD LIMITADA</t>
  </si>
  <si>
    <t>B88394994</t>
  </si>
  <si>
    <t>E22-0094</t>
  </si>
  <si>
    <t>AICO, S.L</t>
  </si>
  <si>
    <t>B07591126</t>
  </si>
  <si>
    <t>E22-0036</t>
  </si>
  <si>
    <t>92331100-1</t>
  </si>
  <si>
    <t>PARTICIPACIÓN EN LA SEATRADE MED 2022</t>
  </si>
  <si>
    <t>ENTE PUB PUERTOS DEL ESTADO</t>
  </si>
  <si>
    <t>Q2867022B</t>
  </si>
  <si>
    <t>P.O.21.22</t>
  </si>
  <si>
    <t>71332000-4 71351000-3 90715000-2 90732400-1 90732500-2 90732600-3</t>
  </si>
  <si>
    <t>IDENTIFICACIÓN DE SUELOS CONTAMINADOS Y
ELABORACIÓN DE UNA PROPUESTA PARA LA
DESCONTAMINACIÓN DE LA ZONA DE RIBERA DE
SAN CARLOS DEL PUERTO DE PALMA</t>
  </si>
  <si>
    <t>ANALAQUA LABORATORIO Y CONSULTORIA MEDIOAMBIENTAL, S.L.</t>
  </si>
  <si>
    <t>B96328463</t>
  </si>
  <si>
    <t>E22-0097</t>
  </si>
  <si>
    <t>73110000-6 79723000-8 90500000-2</t>
  </si>
  <si>
    <t>DESARROLLO DE UNA PROPUESTA DE VIABILIDAD
TÉCNICA Y ECONÓMICA DE GESTIÓN DE RESIDUOS
NÁUTICOS COMO SUBPRODUCTOS</t>
  </si>
  <si>
    <t>Asociación Cluster Náutico de las Islas Baleares</t>
  </si>
  <si>
    <t>G16624215</t>
  </si>
  <si>
    <t>Servicio de alquiler de proyector, audio e iluminación para la Autoridad Portuaria de Baleares</t>
  </si>
  <si>
    <t>E22-0083</t>
  </si>
  <si>
    <t>Asesoramiento de procedimientos Operativos del Local
Port Service</t>
  </si>
  <si>
    <t>B16600462</t>
  </si>
  <si>
    <t>P.O.16.22</t>
  </si>
  <si>
    <t>ADECUACIÓN DEL MUELLE COLINDANTE A LA
ESTACIÓN MARÍTIMA PARA LAS OPERACIONES DE LOS TRANSPORTES
TURÍSTICOS EN EL PUERTO DE LA SAVINA</t>
  </si>
  <si>
    <t>ELECTRICA MIBESA, SAU</t>
  </si>
  <si>
    <t>A07320534</t>
  </si>
  <si>
    <t>E21-0130</t>
  </si>
  <si>
    <t>80500000-9</t>
  </si>
  <si>
    <t>Acción formativa: Reconocimiento y colaboración, liderazgo creativo</t>
  </si>
  <si>
    <t>JORGE BUGALLO CRISTOBAL</t>
  </si>
  <si>
    <t>43402552B</t>
  </si>
  <si>
    <t>E22-0062</t>
  </si>
  <si>
    <t>E22-0113</t>
  </si>
  <si>
    <t>15000000-3</t>
  </si>
  <si>
    <t>Lotes navideños personal jubilado Autoridad Portuaria de Baleares</t>
  </si>
  <si>
    <t>ALONSO HIPERCAS SA</t>
  </si>
  <si>
    <t>A28790475</t>
  </si>
  <si>
    <t>P.O.75.22</t>
  </si>
  <si>
    <t>45244000-9 45244100-0</t>
  </si>
  <si>
    <t>SUMINISTRO Y MONTAJE DE TREN DE FONDEO
SOBRE LOS TESTEROS DE LOS PANTALANES B, C Y D
DEL MOLL DE LLEVANT EN EL PUERTO DE MAÓ</t>
  </si>
  <si>
    <t>Menorca Sub Trabajos Subacuáticos SLU</t>
  </si>
  <si>
    <t>E22-0114</t>
  </si>
  <si>
    <t>37520000-9</t>
  </si>
  <si>
    <t>Festividad Reyes Magos año 2023 para el personal de la Autoridad Portuaria de Baleares</t>
  </si>
  <si>
    <t>EL CORTE INGLÉS, S.A</t>
  </si>
  <si>
    <t>A28017895</t>
  </si>
  <si>
    <t>E22-0089-1</t>
  </si>
  <si>
    <t>79140000-7</t>
  </si>
  <si>
    <t>Asesoramiento jurídico en relación con la ordenanza portuaria por la que se establece la ordenación y asignación de atraques en los puertos de Eivissa y la Savina para determinados tráficos.</t>
  </si>
  <si>
    <t>GNGH ABOGADOS SLP</t>
  </si>
  <si>
    <t>B86975737</t>
  </si>
  <si>
    <t>E22-0115</t>
  </si>
  <si>
    <t>55300000-3</t>
  </si>
  <si>
    <t>Servicio de cáterin con motivo del acto institucional del 150 Aniversario de la APB</t>
  </si>
  <si>
    <t>LA ALACENA DE MALLORCA, S.L.</t>
  </si>
  <si>
    <t>B07608516</t>
  </si>
  <si>
    <t>E22-0139</t>
  </si>
  <si>
    <t>79212000-3</t>
  </si>
  <si>
    <t>Auditoría externa para el primer seguimiento del certificado
ISO 9001:2015 y la renovación del certificado ISO
14001:2015 del Sistema Integrado de Gestión</t>
  </si>
  <si>
    <t>AENOR INTERNACIONAL, S.A.U</t>
  </si>
  <si>
    <t>A83076687</t>
  </si>
  <si>
    <t>P.O.57.22</t>
  </si>
  <si>
    <t>45244100-0</t>
  </si>
  <si>
    <t>Instalación de tren de fondeo en el antiguo dique de abrigo
del puerto de Eivissa</t>
  </si>
  <si>
    <t>SERVICIOS
PROFESIONALES SUBMARINOS, S.L.</t>
  </si>
  <si>
    <t>E22-0110</t>
  </si>
  <si>
    <t>71730000-4</t>
  </si>
  <si>
    <t>inspecciones reglamentarias de baja tensión por OCA en alumbrado exterior y edificio de pública concurrencia en el Puerto de Palma</t>
  </si>
  <si>
    <t>OCAMALLORCA SL</t>
  </si>
  <si>
    <t>B16656191</t>
  </si>
  <si>
    <t>E22-0117</t>
  </si>
  <si>
    <t>HONORARIOS POR LOS SERVICIOS PROFESIONALES DE ASESORAMIENTO JURÍDICO EN LA FASE DE CASACIÓN EN LA OPOSICIÓN AL RECURSO DE APELACIÓN INTERPUESTO POR EL CONSEJO DE TRANSPARENCIA Y BUEN GOBIERNO CONTRA LA SENTENCIA 4/2020.</t>
  </si>
  <si>
    <t>LANDWELL-PRICEWATERHOUSECOOPERS TAX&amp;LEGAL SERV SL</t>
  </si>
  <si>
    <t>B80909278</t>
  </si>
  <si>
    <t>E22-0138</t>
  </si>
  <si>
    <t>Servicio de cóctel para los trabajadores con motivo de la celebración del 150 aniversario de la APB</t>
  </si>
  <si>
    <t>FRAULA CATERING S.L.</t>
  </si>
  <si>
    <t>B57816217</t>
  </si>
  <si>
    <t>P.O.68.22</t>
  </si>
  <si>
    <t>45237000-7 45223820-0</t>
  </si>
  <si>
    <t>Construcción de escenario compuesto de tarima y trasera
con pantalla LED para la sede institucional de la APB</t>
  </si>
  <si>
    <t>INTEL TRES BALEARES AGENCIA CR</t>
  </si>
  <si>
    <t>B07673197</t>
  </si>
  <si>
    <t>P.O.44.21</t>
  </si>
  <si>
    <t>45233294-6</t>
  </si>
  <si>
    <t>Señalización del Museo del Castillo de San Carlos en el
puerto de Palma</t>
  </si>
  <si>
    <t>GRABADOS NAYBOR SA</t>
  </si>
  <si>
    <t>A07209075</t>
  </si>
  <si>
    <t>E22-0104</t>
  </si>
  <si>
    <t>45313200-6</t>
  </si>
  <si>
    <t>Obras de adecuación de las escaleras mecánicas del
Pantalán Sur del Puerto de Eivissa</t>
  </si>
  <si>
    <t>TK ELEVADORES</t>
  </si>
  <si>
    <t>Anuncio PCSP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</si>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</sst>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Arial"/>
      <family val="2"/>
    </font>
    <font>
      <sz val="10"/>
      <color rgb="FF202124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4" fontId="5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0" fillId="0" borderId="0" xfId="2" applyNumberFormat="1" applyFont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49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14" fontId="9" fillId="6" borderId="1" xfId="0" applyNumberFormat="1" applyFont="1" applyFill="1" applyBorder="1" applyAlignment="1">
      <alignment horizontal="center" vertical="center"/>
    </xf>
    <xf numFmtId="164" fontId="8" fillId="6" borderId="2" xfId="0" applyNumberFormat="1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vertical="center"/>
    </xf>
    <xf numFmtId="0" fontId="9" fillId="6" borderId="2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14" fontId="9" fillId="7" borderId="1" xfId="0" applyNumberFormat="1" applyFont="1" applyFill="1" applyBorder="1" applyAlignment="1">
      <alignment horizontal="center" vertical="center"/>
    </xf>
    <xf numFmtId="164" fontId="8" fillId="7" borderId="2" xfId="0" applyNumberFormat="1" applyFont="1" applyFill="1" applyBorder="1" applyAlignment="1">
      <alignment horizontal="center" vertical="center"/>
    </xf>
    <xf numFmtId="4" fontId="10" fillId="7" borderId="1" xfId="0" applyNumberFormat="1" applyFont="1" applyFill="1" applyBorder="1" applyAlignment="1">
      <alignment vertical="center"/>
    </xf>
    <xf numFmtId="0" fontId="9" fillId="7" borderId="2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/>
    </xf>
    <xf numFmtId="164" fontId="10" fillId="6" borderId="2" xfId="0" applyNumberFormat="1" applyFont="1" applyFill="1" applyBorder="1" applyAlignment="1">
      <alignment horizontal="center" vertical="center"/>
    </xf>
    <xf numFmtId="4" fontId="10" fillId="7" borderId="2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3"/>
  <sheetViews>
    <sheetView zoomScale="90" zoomScaleNormal="90" workbookViewId="0">
      <pane ySplit="1" topLeftCell="A47" activePane="bottomLeft" state="frozen"/>
      <selection pane="bottomLeft" activeCell="E66" sqref="E66"/>
    </sheetView>
  </sheetViews>
  <sheetFormatPr baseColWidth="10" defaultRowHeight="15" x14ac:dyDescent="0.25"/>
  <cols>
    <col min="1" max="1" width="10.42578125" style="1" customWidth="1"/>
    <col min="2" max="2" width="14.7109375" style="2" customWidth="1"/>
    <col min="3" max="3" width="11.140625" style="1" customWidth="1"/>
    <col min="4" max="4" width="48.140625" style="1" customWidth="1"/>
    <col min="5" max="5" width="11.140625" style="1" customWidth="1"/>
    <col min="6" max="6" width="51.28515625" style="1" hidden="1" customWidth="1"/>
    <col min="7" max="8" width="13.42578125" style="4" customWidth="1"/>
    <col min="9" max="9" width="16.7109375" style="4" customWidth="1"/>
    <col min="10" max="10" width="16.28515625" style="1" customWidth="1"/>
    <col min="11" max="11" width="16.42578125" style="1" customWidth="1"/>
    <col min="12" max="12" width="9" style="1" customWidth="1"/>
    <col min="13" max="13" width="14" style="3" customWidth="1"/>
    <col min="14" max="14" width="11.28515625" style="3" customWidth="1"/>
    <col min="15" max="15" width="21.140625" style="3" customWidth="1"/>
    <col min="16" max="16" width="14" style="3" customWidth="1"/>
    <col min="17" max="17" width="7.85546875" style="12" customWidth="1"/>
    <col min="18" max="18" width="14.42578125" style="1" customWidth="1"/>
    <col min="19" max="19" width="14.7109375" style="1" customWidth="1"/>
  </cols>
  <sheetData>
    <row r="1" spans="1:19" ht="38.25" x14ac:dyDescent="0.25">
      <c r="A1" s="7" t="s">
        <v>0</v>
      </c>
      <c r="B1" s="7" t="s">
        <v>1</v>
      </c>
      <c r="C1" s="8" t="s">
        <v>79</v>
      </c>
      <c r="D1" s="8" t="s">
        <v>379</v>
      </c>
      <c r="E1" s="8" t="s">
        <v>256</v>
      </c>
      <c r="F1" s="8" t="s">
        <v>2</v>
      </c>
      <c r="G1" s="9" t="s">
        <v>330</v>
      </c>
      <c r="H1" s="9" t="s">
        <v>3</v>
      </c>
      <c r="I1" s="9" t="s">
        <v>162</v>
      </c>
      <c r="J1" s="7" t="s">
        <v>255</v>
      </c>
      <c r="K1" s="7" t="s">
        <v>320</v>
      </c>
      <c r="L1" s="7" t="s">
        <v>163</v>
      </c>
      <c r="M1" s="10" t="s">
        <v>174</v>
      </c>
      <c r="N1" s="10" t="s">
        <v>175</v>
      </c>
      <c r="O1" s="10" t="s">
        <v>193</v>
      </c>
      <c r="P1" s="10" t="s">
        <v>192</v>
      </c>
      <c r="Q1" s="11" t="s">
        <v>319</v>
      </c>
      <c r="R1" s="8" t="s">
        <v>4</v>
      </c>
      <c r="S1" s="5" t="s">
        <v>161</v>
      </c>
    </row>
    <row r="2" spans="1:19" ht="38.25" x14ac:dyDescent="0.25">
      <c r="A2" s="16" t="s">
        <v>5</v>
      </c>
      <c r="B2" s="17" t="s">
        <v>75</v>
      </c>
      <c r="C2" s="16" t="s">
        <v>81</v>
      </c>
      <c r="D2" s="17" t="s">
        <v>83</v>
      </c>
      <c r="E2" s="16" t="s">
        <v>257</v>
      </c>
      <c r="F2" s="17" t="s">
        <v>83</v>
      </c>
      <c r="G2" s="15">
        <v>14825.66</v>
      </c>
      <c r="H2" s="15">
        <v>14825.66</v>
      </c>
      <c r="I2" s="18"/>
      <c r="J2" s="15"/>
      <c r="K2" s="15"/>
      <c r="L2" s="15"/>
      <c r="M2" s="19">
        <v>43285</v>
      </c>
      <c r="N2" s="19"/>
      <c r="O2" s="19"/>
      <c r="P2" s="19"/>
      <c r="Q2" s="20"/>
      <c r="R2" s="14" t="s">
        <v>159</v>
      </c>
      <c r="S2" s="14" t="s">
        <v>253</v>
      </c>
    </row>
    <row r="3" spans="1:19" ht="38.25" x14ac:dyDescent="0.25">
      <c r="A3" s="16" t="s">
        <v>6</v>
      </c>
      <c r="B3" s="17" t="s">
        <v>75</v>
      </c>
      <c r="C3" s="16" t="s">
        <v>81</v>
      </c>
      <c r="D3" s="17" t="s">
        <v>380</v>
      </c>
      <c r="E3" s="16" t="s">
        <v>258</v>
      </c>
      <c r="F3" s="17" t="s">
        <v>84</v>
      </c>
      <c r="G3" s="15">
        <v>57540.52</v>
      </c>
      <c r="H3" s="15">
        <v>57540.52</v>
      </c>
      <c r="I3" s="15">
        <v>55416.639999999999</v>
      </c>
      <c r="J3" s="15">
        <f t="shared" ref="J3:J8" si="0">+I3*0.21</f>
        <v>11637.4944</v>
      </c>
      <c r="K3" s="15">
        <f t="shared" ref="K3:K8" si="1">+I3+J3</f>
        <v>67054.134399999995</v>
      </c>
      <c r="L3" s="15" t="s">
        <v>165</v>
      </c>
      <c r="M3" s="19">
        <v>43209</v>
      </c>
      <c r="N3" s="19">
        <v>43209</v>
      </c>
      <c r="O3" s="19" t="s">
        <v>321</v>
      </c>
      <c r="P3" s="19" t="s">
        <v>322</v>
      </c>
      <c r="Q3" s="20">
        <v>2</v>
      </c>
      <c r="R3" s="14" t="s">
        <v>158</v>
      </c>
      <c r="S3" s="14" t="s">
        <v>172</v>
      </c>
    </row>
    <row r="4" spans="1:19" ht="38.25" x14ac:dyDescent="0.25">
      <c r="A4" s="16" t="s">
        <v>7</v>
      </c>
      <c r="B4" s="17" t="s">
        <v>75</v>
      </c>
      <c r="C4" s="16" t="s">
        <v>81</v>
      </c>
      <c r="D4" s="17" t="s">
        <v>381</v>
      </c>
      <c r="E4" s="16" t="s">
        <v>259</v>
      </c>
      <c r="F4" s="17" t="s">
        <v>85</v>
      </c>
      <c r="G4" s="15">
        <v>11537.75</v>
      </c>
      <c r="H4" s="15">
        <v>11537.75</v>
      </c>
      <c r="I4" s="15">
        <v>10478.92</v>
      </c>
      <c r="J4" s="15">
        <f t="shared" si="0"/>
        <v>2200.5731999999998</v>
      </c>
      <c r="K4" s="15">
        <f t="shared" si="1"/>
        <v>12679.493200000001</v>
      </c>
      <c r="L4" s="15" t="s">
        <v>165</v>
      </c>
      <c r="M4" s="19">
        <v>43230</v>
      </c>
      <c r="N4" s="19">
        <v>43230</v>
      </c>
      <c r="O4" s="19" t="s">
        <v>196</v>
      </c>
      <c r="P4" s="19" t="s">
        <v>197</v>
      </c>
      <c r="Q4" s="20">
        <v>1</v>
      </c>
      <c r="R4" s="14" t="s">
        <v>158</v>
      </c>
      <c r="S4" s="14" t="s">
        <v>172</v>
      </c>
    </row>
    <row r="5" spans="1:19" ht="25.5" x14ac:dyDescent="0.25">
      <c r="A5" s="16" t="s">
        <v>8</v>
      </c>
      <c r="B5" s="17" t="s">
        <v>75</v>
      </c>
      <c r="C5" s="16" t="s">
        <v>81</v>
      </c>
      <c r="D5" s="17" t="s">
        <v>86</v>
      </c>
      <c r="E5" s="16" t="s">
        <v>260</v>
      </c>
      <c r="F5" s="17" t="s">
        <v>86</v>
      </c>
      <c r="G5" s="15">
        <v>41200</v>
      </c>
      <c r="H5" s="15">
        <v>41200</v>
      </c>
      <c r="I5" s="15">
        <v>39900</v>
      </c>
      <c r="J5" s="15">
        <f t="shared" si="0"/>
        <v>8379</v>
      </c>
      <c r="K5" s="15">
        <f t="shared" si="1"/>
        <v>48279</v>
      </c>
      <c r="L5" s="15" t="s">
        <v>166</v>
      </c>
      <c r="M5" s="19">
        <v>43250</v>
      </c>
      <c r="N5" s="19">
        <v>43250</v>
      </c>
      <c r="O5" s="19" t="s">
        <v>198</v>
      </c>
      <c r="P5" s="19" t="s">
        <v>199</v>
      </c>
      <c r="Q5" s="20">
        <v>1</v>
      </c>
      <c r="R5" s="14" t="s">
        <v>158</v>
      </c>
      <c r="S5" s="14" t="s">
        <v>172</v>
      </c>
    </row>
    <row r="6" spans="1:19" ht="25.5" x14ac:dyDescent="0.25">
      <c r="A6" s="16" t="s">
        <v>9</v>
      </c>
      <c r="B6" s="17" t="s">
        <v>74</v>
      </c>
      <c r="C6" s="16" t="s">
        <v>81</v>
      </c>
      <c r="D6" s="17" t="s">
        <v>382</v>
      </c>
      <c r="E6" s="16" t="s">
        <v>261</v>
      </c>
      <c r="F6" s="17" t="s">
        <v>87</v>
      </c>
      <c r="G6" s="15">
        <v>2490822.75</v>
      </c>
      <c r="H6" s="15">
        <v>2490822.75</v>
      </c>
      <c r="I6" s="15">
        <v>1947998.4</v>
      </c>
      <c r="J6" s="15">
        <f t="shared" si="0"/>
        <v>409079.66399999999</v>
      </c>
      <c r="K6" s="15">
        <f t="shared" si="1"/>
        <v>2357078.0639999998</v>
      </c>
      <c r="L6" s="15" t="s">
        <v>447</v>
      </c>
      <c r="M6" s="19">
        <v>43427</v>
      </c>
      <c r="N6" s="19">
        <v>43445</v>
      </c>
      <c r="O6" s="21" t="s">
        <v>448</v>
      </c>
      <c r="P6" s="19" t="s">
        <v>449</v>
      </c>
      <c r="Q6" s="20">
        <v>8</v>
      </c>
      <c r="R6" s="14" t="s">
        <v>158</v>
      </c>
      <c r="S6" s="14" t="s">
        <v>172</v>
      </c>
    </row>
    <row r="7" spans="1:19" ht="38.25" x14ac:dyDescent="0.25">
      <c r="A7" s="16" t="s">
        <v>10</v>
      </c>
      <c r="B7" s="17" t="s">
        <v>76</v>
      </c>
      <c r="C7" s="16" t="s">
        <v>80</v>
      </c>
      <c r="D7" s="17" t="s">
        <v>383</v>
      </c>
      <c r="E7" s="16" t="s">
        <v>262</v>
      </c>
      <c r="F7" s="17" t="s">
        <v>88</v>
      </c>
      <c r="G7" s="15">
        <v>99925</v>
      </c>
      <c r="H7" s="15">
        <v>99925</v>
      </c>
      <c r="I7" s="15">
        <v>69900</v>
      </c>
      <c r="J7" s="15">
        <f t="shared" si="0"/>
        <v>14679</v>
      </c>
      <c r="K7" s="15">
        <f t="shared" si="1"/>
        <v>84579</v>
      </c>
      <c r="L7" s="15" t="s">
        <v>167</v>
      </c>
      <c r="M7" s="19">
        <v>43319</v>
      </c>
      <c r="N7" s="19">
        <v>43340</v>
      </c>
      <c r="O7" s="19" t="s">
        <v>200</v>
      </c>
      <c r="P7" s="19" t="s">
        <v>201</v>
      </c>
      <c r="Q7" s="20">
        <v>7</v>
      </c>
      <c r="R7" s="14" t="s">
        <v>158</v>
      </c>
      <c r="S7" s="14" t="s">
        <v>172</v>
      </c>
    </row>
    <row r="8" spans="1:19" ht="38.25" x14ac:dyDescent="0.25">
      <c r="A8" s="16" t="s">
        <v>11</v>
      </c>
      <c r="B8" s="17" t="s">
        <v>75</v>
      </c>
      <c r="C8" s="16" t="s">
        <v>80</v>
      </c>
      <c r="D8" s="17" t="s">
        <v>384</v>
      </c>
      <c r="E8" s="22" t="s">
        <v>263</v>
      </c>
      <c r="F8" s="17" t="s">
        <v>89</v>
      </c>
      <c r="G8" s="15">
        <v>31950</v>
      </c>
      <c r="H8" s="15">
        <v>31950</v>
      </c>
      <c r="I8" s="15">
        <v>22365</v>
      </c>
      <c r="J8" s="15">
        <f t="shared" si="0"/>
        <v>4696.6499999999996</v>
      </c>
      <c r="K8" s="15">
        <f t="shared" si="1"/>
        <v>27061.65</v>
      </c>
      <c r="L8" s="15" t="s">
        <v>168</v>
      </c>
      <c r="M8" s="19">
        <v>43322</v>
      </c>
      <c r="N8" s="19">
        <v>43322</v>
      </c>
      <c r="O8" s="21" t="s">
        <v>202</v>
      </c>
      <c r="P8" s="19" t="s">
        <v>203</v>
      </c>
      <c r="Q8" s="20">
        <v>3</v>
      </c>
      <c r="R8" s="23" t="s">
        <v>158</v>
      </c>
      <c r="S8" s="14" t="s">
        <v>173</v>
      </c>
    </row>
    <row r="9" spans="1:19" ht="38.25" x14ac:dyDescent="0.25">
      <c r="A9" s="16" t="s">
        <v>12</v>
      </c>
      <c r="B9" s="17" t="s">
        <v>74</v>
      </c>
      <c r="C9" s="16" t="s">
        <v>80</v>
      </c>
      <c r="D9" s="17" t="s">
        <v>385</v>
      </c>
      <c r="E9" s="25" t="s">
        <v>264</v>
      </c>
      <c r="F9" s="17" t="s">
        <v>90</v>
      </c>
      <c r="G9" s="15">
        <v>297000</v>
      </c>
      <c r="H9" s="15">
        <v>297000</v>
      </c>
      <c r="I9" s="15">
        <v>190000</v>
      </c>
      <c r="J9" s="15">
        <f>+I9*0.21</f>
        <v>39900</v>
      </c>
      <c r="K9" s="15">
        <f>+I9+J9</f>
        <v>229900</v>
      </c>
      <c r="L9" s="15" t="s">
        <v>166</v>
      </c>
      <c r="M9" s="19">
        <v>43320</v>
      </c>
      <c r="N9" s="19">
        <v>43374</v>
      </c>
      <c r="O9" s="21" t="s">
        <v>204</v>
      </c>
      <c r="P9" s="19" t="s">
        <v>205</v>
      </c>
      <c r="Q9" s="20">
        <v>3</v>
      </c>
      <c r="R9" s="14" t="s">
        <v>158</v>
      </c>
      <c r="S9" s="14" t="s">
        <v>172</v>
      </c>
    </row>
    <row r="10" spans="1:19" ht="25.5" x14ac:dyDescent="0.25">
      <c r="A10" s="23" t="s">
        <v>13</v>
      </c>
      <c r="B10" s="26" t="s">
        <v>77</v>
      </c>
      <c r="C10" s="23" t="s">
        <v>81</v>
      </c>
      <c r="D10" s="23"/>
      <c r="E10" s="23"/>
      <c r="F10" s="26" t="s">
        <v>91</v>
      </c>
      <c r="G10" s="27"/>
      <c r="H10" s="28">
        <v>7000</v>
      </c>
      <c r="I10" s="28"/>
      <c r="J10" s="28"/>
      <c r="K10" s="28"/>
      <c r="L10" s="28"/>
      <c r="M10" s="29"/>
      <c r="N10" s="29"/>
      <c r="O10" s="29"/>
      <c r="P10" s="29"/>
      <c r="Q10" s="30"/>
      <c r="R10" s="14" t="s">
        <v>323</v>
      </c>
      <c r="S10" s="14"/>
    </row>
    <row r="11" spans="1:19" ht="38.25" x14ac:dyDescent="0.25">
      <c r="A11" s="16" t="s">
        <v>353</v>
      </c>
      <c r="B11" s="17" t="s">
        <v>75</v>
      </c>
      <c r="C11" s="16" t="s">
        <v>80</v>
      </c>
      <c r="D11" s="17" t="s">
        <v>386</v>
      </c>
      <c r="E11" s="16" t="s">
        <v>265</v>
      </c>
      <c r="F11" s="17" t="s">
        <v>92</v>
      </c>
      <c r="G11" s="15">
        <v>30000</v>
      </c>
      <c r="H11" s="15">
        <v>30000</v>
      </c>
      <c r="I11" s="15">
        <v>26700</v>
      </c>
      <c r="J11" s="15">
        <f>+I11*0.21</f>
        <v>5607</v>
      </c>
      <c r="K11" s="15">
        <f>+I11+J11</f>
        <v>32307</v>
      </c>
      <c r="L11" s="15" t="s">
        <v>169</v>
      </c>
      <c r="M11" s="19">
        <v>43290</v>
      </c>
      <c r="N11" s="19">
        <v>43290</v>
      </c>
      <c r="O11" s="21" t="s">
        <v>206</v>
      </c>
      <c r="P11" s="19" t="s">
        <v>207</v>
      </c>
      <c r="Q11" s="20">
        <v>1</v>
      </c>
      <c r="R11" s="23" t="s">
        <v>158</v>
      </c>
      <c r="S11" s="14" t="s">
        <v>172</v>
      </c>
    </row>
    <row r="12" spans="1:19" ht="38.25" x14ac:dyDescent="0.25">
      <c r="A12" s="16" t="s">
        <v>14</v>
      </c>
      <c r="B12" s="17" t="s">
        <v>75</v>
      </c>
      <c r="C12" s="16" t="s">
        <v>81</v>
      </c>
      <c r="D12" s="17" t="s">
        <v>387</v>
      </c>
      <c r="E12" s="16" t="s">
        <v>266</v>
      </c>
      <c r="F12" s="17" t="s">
        <v>93</v>
      </c>
      <c r="G12" s="15">
        <v>30201</v>
      </c>
      <c r="H12" s="15">
        <v>30201</v>
      </c>
      <c r="I12" s="15">
        <v>27320</v>
      </c>
      <c r="J12" s="15">
        <f>+I12*0.21</f>
        <v>5737.2</v>
      </c>
      <c r="K12" s="15">
        <f>+I12+J12</f>
        <v>33057.199999999997</v>
      </c>
      <c r="L12" s="15" t="s">
        <v>170</v>
      </c>
      <c r="M12" s="19">
        <v>43279</v>
      </c>
      <c r="N12" s="19">
        <v>43279</v>
      </c>
      <c r="O12" s="21" t="s">
        <v>208</v>
      </c>
      <c r="P12" s="19" t="s">
        <v>209</v>
      </c>
      <c r="Q12" s="20">
        <v>2</v>
      </c>
      <c r="R12" s="23" t="s">
        <v>158</v>
      </c>
      <c r="S12" s="14" t="s">
        <v>172</v>
      </c>
    </row>
    <row r="13" spans="1:19" ht="25.5" x14ac:dyDescent="0.25">
      <c r="A13" s="16" t="s">
        <v>15</v>
      </c>
      <c r="B13" s="17" t="s">
        <v>75</v>
      </c>
      <c r="C13" s="16" t="s">
        <v>80</v>
      </c>
      <c r="D13" s="17" t="s">
        <v>388</v>
      </c>
      <c r="E13" s="16" t="s">
        <v>267</v>
      </c>
      <c r="F13" s="17" t="s">
        <v>94</v>
      </c>
      <c r="G13" s="15">
        <v>34868.879999999997</v>
      </c>
      <c r="H13" s="15">
        <v>34868.879999999997</v>
      </c>
      <c r="I13" s="15">
        <v>33093.019999999997</v>
      </c>
      <c r="J13" s="15">
        <f>+I13*0.21</f>
        <v>6949.5341999999991</v>
      </c>
      <c r="K13" s="15">
        <f>+I13+J13</f>
        <v>40042.554199999999</v>
      </c>
      <c r="L13" s="15" t="s">
        <v>166</v>
      </c>
      <c r="M13" s="19">
        <v>43290</v>
      </c>
      <c r="N13" s="19">
        <v>43290</v>
      </c>
      <c r="O13" s="19" t="s">
        <v>210</v>
      </c>
      <c r="P13" s="19" t="s">
        <v>211</v>
      </c>
      <c r="Q13" s="20">
        <v>1</v>
      </c>
      <c r="R13" s="14" t="s">
        <v>158</v>
      </c>
      <c r="S13" s="14" t="s">
        <v>172</v>
      </c>
    </row>
    <row r="14" spans="1:19" ht="137.25" customHeight="1" x14ac:dyDescent="0.25">
      <c r="A14" s="16" t="s">
        <v>16</v>
      </c>
      <c r="B14" s="17" t="s">
        <v>74</v>
      </c>
      <c r="C14" s="16" t="s">
        <v>82</v>
      </c>
      <c r="D14" s="17" t="s">
        <v>389</v>
      </c>
      <c r="E14" s="16" t="s">
        <v>268</v>
      </c>
      <c r="F14" s="17" t="s">
        <v>95</v>
      </c>
      <c r="G14" s="15">
        <v>392000</v>
      </c>
      <c r="H14" s="15">
        <v>392000</v>
      </c>
      <c r="I14" s="18" t="s">
        <v>363</v>
      </c>
      <c r="J14" s="18" t="s">
        <v>494</v>
      </c>
      <c r="K14" s="18" t="s">
        <v>364</v>
      </c>
      <c r="L14" s="15" t="s">
        <v>164</v>
      </c>
      <c r="M14" s="19">
        <v>43412</v>
      </c>
      <c r="N14" s="19">
        <v>43439</v>
      </c>
      <c r="O14" s="21" t="s">
        <v>365</v>
      </c>
      <c r="P14" s="21" t="s">
        <v>366</v>
      </c>
      <c r="Q14" s="20"/>
      <c r="R14" s="14" t="s">
        <v>158</v>
      </c>
      <c r="S14" s="14" t="s">
        <v>172</v>
      </c>
    </row>
    <row r="15" spans="1:19" ht="25.5" x14ac:dyDescent="0.25">
      <c r="A15" s="23" t="s">
        <v>17</v>
      </c>
      <c r="B15" s="26" t="s">
        <v>77</v>
      </c>
      <c r="C15" s="23" t="s">
        <v>80</v>
      </c>
      <c r="D15" s="23"/>
      <c r="E15" s="23"/>
      <c r="F15" s="26" t="s">
        <v>96</v>
      </c>
      <c r="G15" s="27"/>
      <c r="H15" s="28">
        <v>0</v>
      </c>
      <c r="I15" s="28"/>
      <c r="J15" s="28"/>
      <c r="K15" s="28"/>
      <c r="L15" s="28"/>
      <c r="M15" s="29"/>
      <c r="N15" s="29"/>
      <c r="O15" s="29"/>
      <c r="P15" s="29"/>
      <c r="Q15" s="30"/>
      <c r="R15" s="14" t="s">
        <v>323</v>
      </c>
      <c r="S15" s="14"/>
    </row>
    <row r="16" spans="1:19" ht="25.5" x14ac:dyDescent="0.25">
      <c r="A16" s="16" t="s">
        <v>18</v>
      </c>
      <c r="B16" s="17" t="s">
        <v>76</v>
      </c>
      <c r="C16" s="16" t="s">
        <v>81</v>
      </c>
      <c r="D16" s="17" t="s">
        <v>97</v>
      </c>
      <c r="E16" s="16" t="s">
        <v>269</v>
      </c>
      <c r="F16" s="17" t="s">
        <v>97</v>
      </c>
      <c r="G16" s="15">
        <v>150197.89000000001</v>
      </c>
      <c r="H16" s="15">
        <v>150197.89000000001</v>
      </c>
      <c r="I16" s="15">
        <v>142796.98000000001</v>
      </c>
      <c r="J16" s="15">
        <f>+I16*0.21</f>
        <v>29987.3658</v>
      </c>
      <c r="K16" s="15">
        <f>+I16+J16</f>
        <v>172784.34580000001</v>
      </c>
      <c r="L16" s="15" t="s">
        <v>170</v>
      </c>
      <c r="M16" s="19">
        <v>43326</v>
      </c>
      <c r="N16" s="19">
        <v>43349</v>
      </c>
      <c r="O16" s="21" t="s">
        <v>212</v>
      </c>
      <c r="P16" s="19" t="s">
        <v>213</v>
      </c>
      <c r="Q16" s="20">
        <v>1</v>
      </c>
      <c r="R16" s="23" t="s">
        <v>158</v>
      </c>
      <c r="S16" s="14" t="s">
        <v>172</v>
      </c>
    </row>
    <row r="17" spans="1:19" ht="25.5" x14ac:dyDescent="0.25">
      <c r="A17" s="16" t="s">
        <v>19</v>
      </c>
      <c r="B17" s="17" t="s">
        <v>76</v>
      </c>
      <c r="C17" s="16" t="s">
        <v>80</v>
      </c>
      <c r="D17" s="17" t="s">
        <v>98</v>
      </c>
      <c r="E17" s="16" t="s">
        <v>270</v>
      </c>
      <c r="F17" s="17" t="s">
        <v>98</v>
      </c>
      <c r="G17" s="15">
        <v>21900</v>
      </c>
      <c r="H17" s="15">
        <v>21900</v>
      </c>
      <c r="I17" s="15">
        <v>16628.240000000002</v>
      </c>
      <c r="J17" s="15">
        <f>+I17*0.21</f>
        <v>3491.9304000000002</v>
      </c>
      <c r="K17" s="15">
        <f>+I17+J17</f>
        <v>20120.170400000003</v>
      </c>
      <c r="L17" s="15" t="s">
        <v>166</v>
      </c>
      <c r="M17" s="19">
        <v>43319</v>
      </c>
      <c r="N17" s="19">
        <v>43339</v>
      </c>
      <c r="O17" s="21" t="s">
        <v>214</v>
      </c>
      <c r="P17" s="19" t="s">
        <v>215</v>
      </c>
      <c r="Q17" s="20">
        <v>3</v>
      </c>
      <c r="R17" s="14" t="s">
        <v>158</v>
      </c>
      <c r="S17" s="14" t="s">
        <v>173</v>
      </c>
    </row>
    <row r="18" spans="1:19" ht="25.5" x14ac:dyDescent="0.25">
      <c r="A18" s="16" t="s">
        <v>20</v>
      </c>
      <c r="B18" s="17" t="s">
        <v>75</v>
      </c>
      <c r="C18" s="16" t="s">
        <v>80</v>
      </c>
      <c r="D18" s="16" t="s">
        <v>390</v>
      </c>
      <c r="E18" s="16" t="s">
        <v>271</v>
      </c>
      <c r="F18" s="17" t="s">
        <v>99</v>
      </c>
      <c r="G18" s="15">
        <v>12000</v>
      </c>
      <c r="H18" s="15">
        <v>12000</v>
      </c>
      <c r="I18" s="15">
        <v>6912.41</v>
      </c>
      <c r="J18" s="15">
        <f>+I18*0.21</f>
        <v>1451.6061</v>
      </c>
      <c r="K18" s="15">
        <f>+I18+J18</f>
        <v>8364.0161000000007</v>
      </c>
      <c r="L18" s="15" t="s">
        <v>166</v>
      </c>
      <c r="M18" s="19">
        <v>43273</v>
      </c>
      <c r="N18" s="19">
        <v>43273</v>
      </c>
      <c r="O18" s="19" t="s">
        <v>217</v>
      </c>
      <c r="P18" s="19" t="s">
        <v>216</v>
      </c>
      <c r="Q18" s="20">
        <v>4</v>
      </c>
      <c r="R18" s="23" t="s">
        <v>158</v>
      </c>
      <c r="S18" s="14" t="s">
        <v>172</v>
      </c>
    </row>
    <row r="19" spans="1:19" ht="25.5" x14ac:dyDescent="0.25">
      <c r="A19" s="16" t="s">
        <v>355</v>
      </c>
      <c r="B19" s="17" t="s">
        <v>74</v>
      </c>
      <c r="C19" s="16" t="s">
        <v>80</v>
      </c>
      <c r="D19" s="17" t="s">
        <v>100</v>
      </c>
      <c r="E19" s="16" t="s">
        <v>272</v>
      </c>
      <c r="F19" s="17" t="s">
        <v>100</v>
      </c>
      <c r="G19" s="18">
        <v>170000</v>
      </c>
      <c r="H19" s="15">
        <v>85000</v>
      </c>
      <c r="I19" s="15">
        <v>64005</v>
      </c>
      <c r="J19" s="15">
        <f>+I19*0.21</f>
        <v>13441.05</v>
      </c>
      <c r="K19" s="15">
        <f>+I19+J19</f>
        <v>77446.05</v>
      </c>
      <c r="L19" s="15" t="s">
        <v>166</v>
      </c>
      <c r="M19" s="19">
        <v>43378</v>
      </c>
      <c r="N19" s="19">
        <v>43476</v>
      </c>
      <c r="O19" s="19" t="s">
        <v>474</v>
      </c>
      <c r="P19" s="19" t="s">
        <v>475</v>
      </c>
      <c r="Q19" s="20">
        <v>5</v>
      </c>
      <c r="R19" s="14" t="s">
        <v>158</v>
      </c>
      <c r="S19" s="14" t="s">
        <v>172</v>
      </c>
    </row>
    <row r="20" spans="1:19" ht="51" x14ac:dyDescent="0.25">
      <c r="A20" s="16" t="s">
        <v>354</v>
      </c>
      <c r="B20" s="17" t="s">
        <v>75</v>
      </c>
      <c r="C20" s="16" t="s">
        <v>80</v>
      </c>
      <c r="D20" s="17" t="s">
        <v>391</v>
      </c>
      <c r="E20" s="16" t="s">
        <v>273</v>
      </c>
      <c r="F20" s="17" t="s">
        <v>101</v>
      </c>
      <c r="G20" s="15">
        <v>20000</v>
      </c>
      <c r="H20" s="15">
        <v>20000</v>
      </c>
      <c r="I20" s="15">
        <v>9341.2000000000007</v>
      </c>
      <c r="J20" s="15">
        <f>+I20*0.21</f>
        <v>1961.652</v>
      </c>
      <c r="K20" s="15">
        <f>+I20+J20</f>
        <v>11302.852000000001</v>
      </c>
      <c r="L20" s="15" t="s">
        <v>166</v>
      </c>
      <c r="M20" s="19">
        <v>43339</v>
      </c>
      <c r="N20" s="19">
        <v>43339</v>
      </c>
      <c r="O20" s="21" t="s">
        <v>218</v>
      </c>
      <c r="P20" s="19" t="s">
        <v>219</v>
      </c>
      <c r="Q20" s="20">
        <v>4</v>
      </c>
      <c r="R20" s="14" t="s">
        <v>158</v>
      </c>
      <c r="S20" s="14" t="s">
        <v>172</v>
      </c>
    </row>
    <row r="21" spans="1:19" ht="25.5" x14ac:dyDescent="0.25">
      <c r="A21" s="16" t="s">
        <v>21</v>
      </c>
      <c r="B21" s="17" t="s">
        <v>76</v>
      </c>
      <c r="C21" s="16" t="s">
        <v>80</v>
      </c>
      <c r="D21" s="16" t="s">
        <v>392</v>
      </c>
      <c r="E21" s="16" t="s">
        <v>274</v>
      </c>
      <c r="F21" s="17" t="s">
        <v>102</v>
      </c>
      <c r="G21" s="15">
        <v>9500</v>
      </c>
      <c r="H21" s="15">
        <v>9500</v>
      </c>
      <c r="I21" s="15"/>
      <c r="J21" s="15"/>
      <c r="K21" s="15"/>
      <c r="L21" s="15"/>
      <c r="M21" s="19">
        <v>43377</v>
      </c>
      <c r="N21" s="19"/>
      <c r="O21" s="19"/>
      <c r="P21" s="19"/>
      <c r="Q21" s="20"/>
      <c r="R21" s="14" t="s">
        <v>188</v>
      </c>
      <c r="S21" s="14" t="s">
        <v>254</v>
      </c>
    </row>
    <row r="22" spans="1:19" ht="38.25" x14ac:dyDescent="0.25">
      <c r="A22" s="16" t="s">
        <v>22</v>
      </c>
      <c r="B22" s="17" t="s">
        <v>75</v>
      </c>
      <c r="C22" s="16" t="s">
        <v>81</v>
      </c>
      <c r="D22" s="17" t="s">
        <v>103</v>
      </c>
      <c r="E22" s="16" t="s">
        <v>276</v>
      </c>
      <c r="F22" s="17" t="s">
        <v>103</v>
      </c>
      <c r="G22" s="15">
        <v>72231.81</v>
      </c>
      <c r="H22" s="15">
        <v>72231.81</v>
      </c>
      <c r="I22" s="15">
        <v>66267.710000000006</v>
      </c>
      <c r="J22" s="15">
        <f t="shared" ref="J22:J27" si="2">+I22*0.21</f>
        <v>13916.2191</v>
      </c>
      <c r="K22" s="15">
        <f t="shared" ref="K22:K27" si="3">+I22+J22</f>
        <v>80183.929100000008</v>
      </c>
      <c r="L22" s="15" t="s">
        <v>170</v>
      </c>
      <c r="M22" s="19">
        <v>43290</v>
      </c>
      <c r="N22" s="19">
        <v>43290</v>
      </c>
      <c r="O22" s="21" t="s">
        <v>220</v>
      </c>
      <c r="P22" s="19" t="s">
        <v>221</v>
      </c>
      <c r="Q22" s="20">
        <v>2</v>
      </c>
      <c r="R22" s="14" t="s">
        <v>158</v>
      </c>
      <c r="S22" s="14" t="s">
        <v>173</v>
      </c>
    </row>
    <row r="23" spans="1:19" ht="25.5" x14ac:dyDescent="0.25">
      <c r="A23" s="16" t="s">
        <v>23</v>
      </c>
      <c r="B23" s="17" t="s">
        <v>76</v>
      </c>
      <c r="C23" s="16" t="s">
        <v>80</v>
      </c>
      <c r="D23" s="17" t="s">
        <v>400</v>
      </c>
      <c r="E23" s="16" t="s">
        <v>277</v>
      </c>
      <c r="F23" s="17" t="s">
        <v>104</v>
      </c>
      <c r="G23" s="18">
        <v>99757.62</v>
      </c>
      <c r="H23" s="15">
        <v>49878.81</v>
      </c>
      <c r="I23" s="15">
        <v>49870</v>
      </c>
      <c r="J23" s="15">
        <f t="shared" si="2"/>
        <v>10472.699999999999</v>
      </c>
      <c r="K23" s="15">
        <f t="shared" si="3"/>
        <v>60342.7</v>
      </c>
      <c r="L23" s="15" t="s">
        <v>166</v>
      </c>
      <c r="M23" s="19">
        <v>43321</v>
      </c>
      <c r="N23" s="19">
        <v>43343</v>
      </c>
      <c r="O23" s="21" t="s">
        <v>222</v>
      </c>
      <c r="P23" s="19" t="s">
        <v>223</v>
      </c>
      <c r="Q23" s="20">
        <v>1</v>
      </c>
      <c r="R23" s="23" t="s">
        <v>158</v>
      </c>
      <c r="S23" s="14" t="s">
        <v>172</v>
      </c>
    </row>
    <row r="24" spans="1:19" ht="25.5" x14ac:dyDescent="0.25">
      <c r="A24" s="16" t="s">
        <v>24</v>
      </c>
      <c r="B24" s="17" t="s">
        <v>76</v>
      </c>
      <c r="C24" s="16" t="s">
        <v>81</v>
      </c>
      <c r="D24" s="17" t="s">
        <v>401</v>
      </c>
      <c r="E24" s="16">
        <v>45000000</v>
      </c>
      <c r="F24" s="17" t="s">
        <v>105</v>
      </c>
      <c r="G24" s="15">
        <v>39086.83</v>
      </c>
      <c r="H24" s="15">
        <v>39086.83</v>
      </c>
      <c r="I24" s="15">
        <v>29191.68</v>
      </c>
      <c r="J24" s="15">
        <f t="shared" si="2"/>
        <v>6130.2528000000002</v>
      </c>
      <c r="K24" s="15">
        <f t="shared" si="3"/>
        <v>35321.932800000002</v>
      </c>
      <c r="L24" s="15" t="s">
        <v>167</v>
      </c>
      <c r="M24" s="19">
        <v>43333</v>
      </c>
      <c r="N24" s="19">
        <v>43364</v>
      </c>
      <c r="O24" s="21" t="s">
        <v>224</v>
      </c>
      <c r="P24" s="19" t="s">
        <v>225</v>
      </c>
      <c r="Q24" s="20">
        <v>1</v>
      </c>
      <c r="R24" s="13" t="s">
        <v>158</v>
      </c>
      <c r="S24" s="14" t="s">
        <v>172</v>
      </c>
    </row>
    <row r="25" spans="1:19" ht="25.5" x14ac:dyDescent="0.25">
      <c r="A25" s="16" t="s">
        <v>402</v>
      </c>
      <c r="B25" s="17" t="s">
        <v>75</v>
      </c>
      <c r="C25" s="16" t="s">
        <v>81</v>
      </c>
      <c r="D25" s="17" t="s">
        <v>106</v>
      </c>
      <c r="E25" s="16" t="s">
        <v>278</v>
      </c>
      <c r="F25" s="17" t="s">
        <v>106</v>
      </c>
      <c r="G25" s="15">
        <v>79843.05</v>
      </c>
      <c r="H25" s="15">
        <v>79843.05</v>
      </c>
      <c r="I25" s="15">
        <v>64273</v>
      </c>
      <c r="J25" s="15">
        <f t="shared" si="2"/>
        <v>13497.33</v>
      </c>
      <c r="K25" s="15">
        <f t="shared" si="3"/>
        <v>77770.33</v>
      </c>
      <c r="L25" s="15" t="s">
        <v>168</v>
      </c>
      <c r="M25" s="19">
        <v>43273</v>
      </c>
      <c r="N25" s="19">
        <v>43273</v>
      </c>
      <c r="O25" s="21" t="s">
        <v>226</v>
      </c>
      <c r="P25" s="19" t="s">
        <v>227</v>
      </c>
      <c r="Q25" s="20">
        <v>5</v>
      </c>
      <c r="R25" s="23" t="s">
        <v>158</v>
      </c>
      <c r="S25" s="14" t="s">
        <v>172</v>
      </c>
    </row>
    <row r="26" spans="1:19" ht="25.5" x14ac:dyDescent="0.25">
      <c r="A26" s="16" t="s">
        <v>25</v>
      </c>
      <c r="B26" s="17" t="s">
        <v>75</v>
      </c>
      <c r="C26" s="16" t="s">
        <v>81</v>
      </c>
      <c r="D26" s="17" t="s">
        <v>107</v>
      </c>
      <c r="E26" s="16" t="s">
        <v>279</v>
      </c>
      <c r="F26" s="17" t="s">
        <v>107</v>
      </c>
      <c r="G26" s="15">
        <v>28308.79</v>
      </c>
      <c r="H26" s="15">
        <v>28308.79</v>
      </c>
      <c r="I26" s="15">
        <v>24661.16</v>
      </c>
      <c r="J26" s="15">
        <f t="shared" si="2"/>
        <v>5178.8436000000002</v>
      </c>
      <c r="K26" s="15">
        <f t="shared" si="3"/>
        <v>29840.0036</v>
      </c>
      <c r="L26" s="15" t="s">
        <v>165</v>
      </c>
      <c r="M26" s="19">
        <v>43279</v>
      </c>
      <c r="N26" s="19">
        <v>43279</v>
      </c>
      <c r="O26" s="21" t="s">
        <v>228</v>
      </c>
      <c r="P26" s="19" t="s">
        <v>229</v>
      </c>
      <c r="Q26" s="20">
        <v>5</v>
      </c>
      <c r="R26" s="23" t="s">
        <v>158</v>
      </c>
      <c r="S26" s="14" t="s">
        <v>172</v>
      </c>
    </row>
    <row r="27" spans="1:19" ht="25.5" x14ac:dyDescent="0.25">
      <c r="A27" s="16" t="s">
        <v>26</v>
      </c>
      <c r="B27" s="17" t="s">
        <v>76</v>
      </c>
      <c r="C27" s="16" t="s">
        <v>81</v>
      </c>
      <c r="D27" s="17" t="s">
        <v>403</v>
      </c>
      <c r="E27" s="16">
        <v>45000000</v>
      </c>
      <c r="F27" s="17" t="s">
        <v>108</v>
      </c>
      <c r="G27" s="15">
        <v>31241.84</v>
      </c>
      <c r="H27" s="15">
        <v>31241.84</v>
      </c>
      <c r="I27" s="15">
        <v>18950</v>
      </c>
      <c r="J27" s="15">
        <f t="shared" si="2"/>
        <v>3979.5</v>
      </c>
      <c r="K27" s="15">
        <f t="shared" si="3"/>
        <v>22929.5</v>
      </c>
      <c r="L27" s="15" t="s">
        <v>168</v>
      </c>
      <c r="M27" s="19">
        <v>43339</v>
      </c>
      <c r="N27" s="19">
        <v>43357</v>
      </c>
      <c r="O27" s="19" t="s">
        <v>230</v>
      </c>
      <c r="P27" s="19" t="s">
        <v>231</v>
      </c>
      <c r="Q27" s="20">
        <v>2</v>
      </c>
      <c r="R27" s="14" t="s">
        <v>158</v>
      </c>
      <c r="S27" s="14" t="s">
        <v>172</v>
      </c>
    </row>
    <row r="28" spans="1:19" ht="25.5" x14ac:dyDescent="0.25">
      <c r="A28" s="23" t="s">
        <v>27</v>
      </c>
      <c r="B28" s="26" t="s">
        <v>76</v>
      </c>
      <c r="C28" s="23" t="s">
        <v>80</v>
      </c>
      <c r="D28" s="23"/>
      <c r="E28" s="23"/>
      <c r="F28" s="26" t="s">
        <v>109</v>
      </c>
      <c r="G28" s="27"/>
      <c r="H28" s="28">
        <v>0</v>
      </c>
      <c r="I28" s="28"/>
      <c r="J28" s="28"/>
      <c r="K28" s="28"/>
      <c r="L28" s="28"/>
      <c r="M28" s="29"/>
      <c r="N28" s="29"/>
      <c r="O28" s="29"/>
      <c r="P28" s="29"/>
      <c r="Q28" s="30"/>
      <c r="R28" s="14" t="s">
        <v>323</v>
      </c>
      <c r="S28" s="14"/>
    </row>
    <row r="29" spans="1:19" ht="25.5" x14ac:dyDescent="0.25">
      <c r="A29" s="16" t="s">
        <v>28</v>
      </c>
      <c r="B29" s="17" t="s">
        <v>74</v>
      </c>
      <c r="C29" s="16" t="s">
        <v>80</v>
      </c>
      <c r="D29" s="17" t="s">
        <v>404</v>
      </c>
      <c r="E29" s="16" t="s">
        <v>280</v>
      </c>
      <c r="F29" s="17" t="s">
        <v>110</v>
      </c>
      <c r="G29" s="18">
        <v>1014300</v>
      </c>
      <c r="H29" s="15">
        <v>676200</v>
      </c>
      <c r="I29" s="15">
        <v>613263.28</v>
      </c>
      <c r="J29" s="15">
        <f>+I29*0.21</f>
        <v>128785.28879999999</v>
      </c>
      <c r="K29" s="15">
        <f>+I29+J29</f>
        <v>742048.56880000001</v>
      </c>
      <c r="L29" s="15" t="s">
        <v>164</v>
      </c>
      <c r="M29" s="19">
        <v>43417</v>
      </c>
      <c r="N29" s="19">
        <v>43446</v>
      </c>
      <c r="O29" s="21" t="s">
        <v>251</v>
      </c>
      <c r="P29" s="19" t="s">
        <v>252</v>
      </c>
      <c r="Q29" s="20">
        <v>4</v>
      </c>
      <c r="R29" s="14" t="s">
        <v>158</v>
      </c>
      <c r="S29" s="14" t="s">
        <v>172</v>
      </c>
    </row>
    <row r="30" spans="1:19" ht="25.5" x14ac:dyDescent="0.25">
      <c r="A30" s="23" t="s">
        <v>29</v>
      </c>
      <c r="B30" s="26" t="s">
        <v>78</v>
      </c>
      <c r="C30" s="23" t="s">
        <v>80</v>
      </c>
      <c r="D30" s="23"/>
      <c r="E30" s="23"/>
      <c r="F30" s="26" t="s">
        <v>111</v>
      </c>
      <c r="G30" s="27"/>
      <c r="H30" s="28">
        <v>15000</v>
      </c>
      <c r="I30" s="28"/>
      <c r="J30" s="28"/>
      <c r="K30" s="28"/>
      <c r="L30" s="28"/>
      <c r="M30" s="29"/>
      <c r="N30" s="29"/>
      <c r="O30" s="29"/>
      <c r="P30" s="29"/>
      <c r="Q30" s="30"/>
      <c r="R30" s="14" t="s">
        <v>323</v>
      </c>
      <c r="S30" s="14"/>
    </row>
    <row r="31" spans="1:19" ht="25.5" x14ac:dyDescent="0.25">
      <c r="A31" s="16" t="s">
        <v>30</v>
      </c>
      <c r="B31" s="17" t="s">
        <v>74</v>
      </c>
      <c r="C31" s="16" t="s">
        <v>81</v>
      </c>
      <c r="D31" s="17" t="s">
        <v>112</v>
      </c>
      <c r="E31" s="16" t="s">
        <v>258</v>
      </c>
      <c r="F31" s="17" t="s">
        <v>112</v>
      </c>
      <c r="G31" s="15">
        <v>6769988.46</v>
      </c>
      <c r="H31" s="15">
        <v>6769988.46</v>
      </c>
      <c r="I31" s="15">
        <v>5432915.7400000002</v>
      </c>
      <c r="J31" s="15">
        <f>+I31*0.21</f>
        <v>1140912.3054</v>
      </c>
      <c r="K31" s="15">
        <f>+I31+J31</f>
        <v>6573828.0454000002</v>
      </c>
      <c r="L31" s="15" t="s">
        <v>169</v>
      </c>
      <c r="M31" s="19">
        <v>43413</v>
      </c>
      <c r="N31" s="19">
        <v>43441</v>
      </c>
      <c r="O31" s="21" t="s">
        <v>367</v>
      </c>
      <c r="P31" s="19" t="s">
        <v>368</v>
      </c>
      <c r="Q31" s="20">
        <v>15</v>
      </c>
      <c r="R31" s="14" t="s">
        <v>158</v>
      </c>
      <c r="S31" s="14" t="s">
        <v>172</v>
      </c>
    </row>
    <row r="32" spans="1:19" ht="38.25" x14ac:dyDescent="0.25">
      <c r="A32" s="16" t="s">
        <v>31</v>
      </c>
      <c r="B32" s="17" t="s">
        <v>74</v>
      </c>
      <c r="C32" s="16" t="s">
        <v>80</v>
      </c>
      <c r="D32" s="17" t="s">
        <v>405</v>
      </c>
      <c r="E32" s="16" t="s">
        <v>281</v>
      </c>
      <c r="F32" s="17" t="s">
        <v>113</v>
      </c>
      <c r="G32" s="18">
        <v>390110.19</v>
      </c>
      <c r="H32" s="15">
        <v>146450.21</v>
      </c>
      <c r="I32" s="15">
        <v>117250.35</v>
      </c>
      <c r="J32" s="15">
        <f>+I32*0.21</f>
        <v>24622.573499999999</v>
      </c>
      <c r="K32" s="15">
        <f>+I32+J32</f>
        <v>141872.9235</v>
      </c>
      <c r="L32" s="15" t="s">
        <v>166</v>
      </c>
      <c r="M32" s="19">
        <v>43413</v>
      </c>
      <c r="N32" s="19">
        <v>43438</v>
      </c>
      <c r="O32" s="21" t="s">
        <v>369</v>
      </c>
      <c r="P32" s="19" t="s">
        <v>370</v>
      </c>
      <c r="Q32" s="20">
        <v>5</v>
      </c>
      <c r="R32" s="14" t="s">
        <v>158</v>
      </c>
      <c r="S32" s="14" t="s">
        <v>172</v>
      </c>
    </row>
    <row r="33" spans="1:19" ht="25.5" x14ac:dyDescent="0.25">
      <c r="A33" s="16" t="s">
        <v>32</v>
      </c>
      <c r="B33" s="17" t="s">
        <v>76</v>
      </c>
      <c r="C33" s="16" t="s">
        <v>80</v>
      </c>
      <c r="D33" s="17" t="s">
        <v>406</v>
      </c>
      <c r="E33" s="16" t="s">
        <v>281</v>
      </c>
      <c r="F33" s="17" t="s">
        <v>114</v>
      </c>
      <c r="G33" s="15">
        <v>64116.3</v>
      </c>
      <c r="H33" s="15">
        <v>64116.3</v>
      </c>
      <c r="I33" s="15"/>
      <c r="J33" s="15"/>
      <c r="K33" s="15"/>
      <c r="L33" s="15"/>
      <c r="M33" s="19">
        <v>43300</v>
      </c>
      <c r="N33" s="19"/>
      <c r="O33" s="19"/>
      <c r="P33" s="19"/>
      <c r="Q33" s="20"/>
      <c r="R33" s="14" t="s">
        <v>159</v>
      </c>
      <c r="S33" s="14" t="s">
        <v>254</v>
      </c>
    </row>
    <row r="34" spans="1:19" ht="25.5" x14ac:dyDescent="0.25">
      <c r="A34" s="16" t="s">
        <v>33</v>
      </c>
      <c r="B34" s="17" t="s">
        <v>76</v>
      </c>
      <c r="C34" s="16" t="s">
        <v>80</v>
      </c>
      <c r="D34" s="17" t="s">
        <v>407</v>
      </c>
      <c r="E34" s="16">
        <v>50000000</v>
      </c>
      <c r="F34" s="17" t="s">
        <v>115</v>
      </c>
      <c r="G34" s="18">
        <v>98895.72</v>
      </c>
      <c r="H34" s="15">
        <v>32428.92</v>
      </c>
      <c r="I34" s="15">
        <v>32428</v>
      </c>
      <c r="J34" s="15">
        <f>+I34*0.21</f>
        <v>6809.88</v>
      </c>
      <c r="K34" s="15">
        <f>+I34+J34</f>
        <v>39237.879999999997</v>
      </c>
      <c r="L34" s="15" t="s">
        <v>166</v>
      </c>
      <c r="M34" s="19">
        <v>43348</v>
      </c>
      <c r="N34" s="19">
        <v>43361</v>
      </c>
      <c r="O34" s="21" t="s">
        <v>232</v>
      </c>
      <c r="P34" s="19" t="s">
        <v>233</v>
      </c>
      <c r="Q34" s="20">
        <v>1</v>
      </c>
      <c r="R34" s="23" t="s">
        <v>158</v>
      </c>
      <c r="S34" s="14" t="s">
        <v>172</v>
      </c>
    </row>
    <row r="35" spans="1:19" ht="25.5" x14ac:dyDescent="0.25">
      <c r="A35" s="16" t="s">
        <v>34</v>
      </c>
      <c r="B35" s="17" t="s">
        <v>76</v>
      </c>
      <c r="C35" s="16" t="s">
        <v>80</v>
      </c>
      <c r="D35" s="17" t="s">
        <v>408</v>
      </c>
      <c r="E35" s="16">
        <v>5000000</v>
      </c>
      <c r="F35" s="17" t="s">
        <v>116</v>
      </c>
      <c r="G35" s="18">
        <v>75869.78</v>
      </c>
      <c r="H35" s="15">
        <v>16916.46</v>
      </c>
      <c r="I35" s="15"/>
      <c r="J35" s="15"/>
      <c r="K35" s="15"/>
      <c r="L35" s="15"/>
      <c r="M35" s="19">
        <v>43398</v>
      </c>
      <c r="N35" s="19"/>
      <c r="O35" s="19"/>
      <c r="P35" s="19"/>
      <c r="Q35" s="20"/>
      <c r="R35" s="14" t="s">
        <v>159</v>
      </c>
      <c r="S35" s="14" t="s">
        <v>254</v>
      </c>
    </row>
    <row r="36" spans="1:19" ht="51" x14ac:dyDescent="0.25">
      <c r="A36" s="23" t="s">
        <v>35</v>
      </c>
      <c r="B36" s="26" t="s">
        <v>78</v>
      </c>
      <c r="C36" s="23" t="s">
        <v>80</v>
      </c>
      <c r="D36" s="23"/>
      <c r="E36" s="23"/>
      <c r="F36" s="26" t="s">
        <v>117</v>
      </c>
      <c r="G36" s="27"/>
      <c r="H36" s="28">
        <v>119137.06</v>
      </c>
      <c r="I36" s="28"/>
      <c r="J36" s="28"/>
      <c r="K36" s="28"/>
      <c r="L36" s="28"/>
      <c r="M36" s="29"/>
      <c r="N36" s="29"/>
      <c r="O36" s="29"/>
      <c r="P36" s="29"/>
      <c r="Q36" s="30"/>
      <c r="R36" s="14" t="s">
        <v>323</v>
      </c>
      <c r="S36" s="14"/>
    </row>
    <row r="37" spans="1:19" ht="38.25" x14ac:dyDescent="0.25">
      <c r="A37" s="16" t="s">
        <v>36</v>
      </c>
      <c r="B37" s="17" t="s">
        <v>76</v>
      </c>
      <c r="C37" s="16" t="s">
        <v>80</v>
      </c>
      <c r="D37" s="17" t="s">
        <v>118</v>
      </c>
      <c r="E37" s="16" t="s">
        <v>282</v>
      </c>
      <c r="F37" s="17" t="s">
        <v>118</v>
      </c>
      <c r="G37" s="18">
        <v>79280</v>
      </c>
      <c r="H37" s="15">
        <v>79280</v>
      </c>
      <c r="I37" s="15">
        <v>60000</v>
      </c>
      <c r="J37" s="15">
        <f>+I37*0.21</f>
        <v>12600</v>
      </c>
      <c r="K37" s="15">
        <f>+I37+J37</f>
        <v>72600</v>
      </c>
      <c r="L37" s="15" t="s">
        <v>189</v>
      </c>
      <c r="M37" s="19">
        <v>43388</v>
      </c>
      <c r="N37" s="19">
        <v>43395</v>
      </c>
      <c r="O37" s="21" t="s">
        <v>335</v>
      </c>
      <c r="P37" s="19" t="s">
        <v>336</v>
      </c>
      <c r="Q37" s="20">
        <v>1</v>
      </c>
      <c r="R37" s="14" t="s">
        <v>158</v>
      </c>
      <c r="S37" s="14" t="s">
        <v>172</v>
      </c>
    </row>
    <row r="38" spans="1:19" ht="25.5" x14ac:dyDescent="0.25">
      <c r="A38" s="16" t="s">
        <v>37</v>
      </c>
      <c r="B38" s="17" t="s">
        <v>75</v>
      </c>
      <c r="C38" s="16" t="s">
        <v>80</v>
      </c>
      <c r="D38" s="17" t="s">
        <v>410</v>
      </c>
      <c r="E38" s="16" t="s">
        <v>283</v>
      </c>
      <c r="F38" s="17" t="s">
        <v>120</v>
      </c>
      <c r="G38" s="15">
        <v>32000</v>
      </c>
      <c r="H38" s="15">
        <v>32000</v>
      </c>
      <c r="I38" s="15"/>
      <c r="J38" s="15"/>
      <c r="K38" s="15"/>
      <c r="L38" s="15"/>
      <c r="M38" s="19">
        <v>43333</v>
      </c>
      <c r="N38" s="19"/>
      <c r="O38" s="19"/>
      <c r="P38" s="19"/>
      <c r="Q38" s="20"/>
      <c r="R38" s="14" t="s">
        <v>159</v>
      </c>
      <c r="S38" s="14" t="s">
        <v>254</v>
      </c>
    </row>
    <row r="39" spans="1:19" ht="25.5" x14ac:dyDescent="0.25">
      <c r="A39" s="16" t="s">
        <v>38</v>
      </c>
      <c r="B39" s="17" t="s">
        <v>75</v>
      </c>
      <c r="C39" s="16" t="s">
        <v>80</v>
      </c>
      <c r="D39" s="17" t="s">
        <v>414</v>
      </c>
      <c r="E39" s="16" t="s">
        <v>284</v>
      </c>
      <c r="F39" s="17" t="s">
        <v>121</v>
      </c>
      <c r="G39" s="15">
        <v>33542.28</v>
      </c>
      <c r="H39" s="15">
        <v>33542.28</v>
      </c>
      <c r="I39" s="15">
        <v>17495</v>
      </c>
      <c r="J39" s="15">
        <f t="shared" ref="J39:J48" si="4">+I39*0.21</f>
        <v>3673.95</v>
      </c>
      <c r="K39" s="15">
        <f t="shared" ref="K39:K48" si="5">+I39+J39</f>
        <v>21168.95</v>
      </c>
      <c r="L39" s="15" t="s">
        <v>166</v>
      </c>
      <c r="M39" s="19">
        <v>43347</v>
      </c>
      <c r="N39" s="19">
        <v>43347</v>
      </c>
      <c r="O39" s="21" t="s">
        <v>234</v>
      </c>
      <c r="P39" s="19" t="s">
        <v>235</v>
      </c>
      <c r="Q39" s="20">
        <v>6</v>
      </c>
      <c r="R39" s="14" t="s">
        <v>158</v>
      </c>
      <c r="S39" s="14" t="s">
        <v>187</v>
      </c>
    </row>
    <row r="40" spans="1:19" ht="38.25" x14ac:dyDescent="0.25">
      <c r="A40" s="16" t="s">
        <v>39</v>
      </c>
      <c r="B40" s="17" t="s">
        <v>75</v>
      </c>
      <c r="C40" s="16" t="s">
        <v>80</v>
      </c>
      <c r="D40" s="17" t="s">
        <v>415</v>
      </c>
      <c r="E40" s="16" t="s">
        <v>285</v>
      </c>
      <c r="F40" s="17" t="s">
        <v>122</v>
      </c>
      <c r="G40" s="15">
        <v>9500</v>
      </c>
      <c r="H40" s="15">
        <v>9500</v>
      </c>
      <c r="I40" s="15">
        <v>8700</v>
      </c>
      <c r="J40" s="15">
        <f t="shared" si="4"/>
        <v>1827</v>
      </c>
      <c r="K40" s="15">
        <f t="shared" si="5"/>
        <v>10527</v>
      </c>
      <c r="L40" s="15" t="s">
        <v>168</v>
      </c>
      <c r="M40" s="19">
        <v>43307</v>
      </c>
      <c r="N40" s="19">
        <v>43307</v>
      </c>
      <c r="O40" s="21" t="s">
        <v>236</v>
      </c>
      <c r="P40" s="19" t="s">
        <v>237</v>
      </c>
      <c r="Q40" s="20">
        <v>1</v>
      </c>
      <c r="R40" s="23" t="s">
        <v>158</v>
      </c>
      <c r="S40" s="14" t="s">
        <v>172</v>
      </c>
    </row>
    <row r="41" spans="1:19" ht="38.25" x14ac:dyDescent="0.25">
      <c r="A41" s="16" t="s">
        <v>40</v>
      </c>
      <c r="B41" s="17" t="s">
        <v>75</v>
      </c>
      <c r="C41" s="16" t="s">
        <v>81</v>
      </c>
      <c r="D41" s="17" t="s">
        <v>416</v>
      </c>
      <c r="E41" s="16" t="s">
        <v>286</v>
      </c>
      <c r="F41" s="17" t="s">
        <v>123</v>
      </c>
      <c r="G41" s="15">
        <v>12500</v>
      </c>
      <c r="H41" s="15">
        <v>12500</v>
      </c>
      <c r="I41" s="15">
        <v>11985</v>
      </c>
      <c r="J41" s="15">
        <f t="shared" si="4"/>
        <v>2516.85</v>
      </c>
      <c r="K41" s="15">
        <f t="shared" si="5"/>
        <v>14501.85</v>
      </c>
      <c r="L41" s="15" t="s">
        <v>168</v>
      </c>
      <c r="M41" s="19">
        <v>43307</v>
      </c>
      <c r="N41" s="19">
        <v>43307</v>
      </c>
      <c r="O41" s="21" t="s">
        <v>238</v>
      </c>
      <c r="P41" s="19" t="s">
        <v>239</v>
      </c>
      <c r="Q41" s="20">
        <v>1</v>
      </c>
      <c r="R41" s="23" t="s">
        <v>158</v>
      </c>
      <c r="S41" s="14" t="s">
        <v>172</v>
      </c>
    </row>
    <row r="42" spans="1:19" ht="25.5" x14ac:dyDescent="0.25">
      <c r="A42" s="16" t="s">
        <v>41</v>
      </c>
      <c r="B42" s="17" t="s">
        <v>75</v>
      </c>
      <c r="C42" s="16" t="s">
        <v>81</v>
      </c>
      <c r="D42" s="17" t="s">
        <v>124</v>
      </c>
      <c r="E42" s="16" t="s">
        <v>287</v>
      </c>
      <c r="F42" s="17" t="s">
        <v>124</v>
      </c>
      <c r="G42" s="15">
        <v>15000</v>
      </c>
      <c r="H42" s="15">
        <v>15000</v>
      </c>
      <c r="I42" s="15">
        <v>10500</v>
      </c>
      <c r="J42" s="15">
        <f t="shared" si="4"/>
        <v>2205</v>
      </c>
      <c r="K42" s="15">
        <f t="shared" si="5"/>
        <v>12705</v>
      </c>
      <c r="L42" s="15" t="s">
        <v>165</v>
      </c>
      <c r="M42" s="19">
        <v>43339</v>
      </c>
      <c r="N42" s="19">
        <v>43339</v>
      </c>
      <c r="O42" s="19" t="s">
        <v>240</v>
      </c>
      <c r="P42" s="19" t="s">
        <v>241</v>
      </c>
      <c r="Q42" s="20">
        <v>2</v>
      </c>
      <c r="R42" s="23" t="s">
        <v>158</v>
      </c>
      <c r="S42" s="14" t="s">
        <v>172</v>
      </c>
    </row>
    <row r="43" spans="1:19" ht="38.25" x14ac:dyDescent="0.25">
      <c r="A43" s="16" t="s">
        <v>42</v>
      </c>
      <c r="B43" s="17" t="s">
        <v>75</v>
      </c>
      <c r="C43" s="16" t="s">
        <v>81</v>
      </c>
      <c r="D43" s="17" t="s">
        <v>417</v>
      </c>
      <c r="E43" s="16">
        <v>45000000</v>
      </c>
      <c r="F43" s="17" t="s">
        <v>125</v>
      </c>
      <c r="G43" s="15">
        <v>79997.72</v>
      </c>
      <c r="H43" s="15">
        <v>79997.72</v>
      </c>
      <c r="I43" s="15">
        <v>56338</v>
      </c>
      <c r="J43" s="15">
        <f t="shared" si="4"/>
        <v>11830.98</v>
      </c>
      <c r="K43" s="15">
        <f t="shared" si="5"/>
        <v>68168.98</v>
      </c>
      <c r="L43" s="15" t="s">
        <v>166</v>
      </c>
      <c r="M43" s="19">
        <v>43319</v>
      </c>
      <c r="N43" s="19">
        <v>43319</v>
      </c>
      <c r="O43" s="21" t="s">
        <v>242</v>
      </c>
      <c r="P43" s="19" t="s">
        <v>221</v>
      </c>
      <c r="Q43" s="20">
        <v>4</v>
      </c>
      <c r="R43" s="14" t="s">
        <v>158</v>
      </c>
      <c r="S43" s="14" t="s">
        <v>172</v>
      </c>
    </row>
    <row r="44" spans="1:19" ht="38.25" x14ac:dyDescent="0.25">
      <c r="A44" s="16" t="s">
        <v>43</v>
      </c>
      <c r="B44" s="17" t="s">
        <v>75</v>
      </c>
      <c r="C44" s="16" t="s">
        <v>81</v>
      </c>
      <c r="D44" s="17" t="s">
        <v>126</v>
      </c>
      <c r="E44" s="16" t="s">
        <v>288</v>
      </c>
      <c r="F44" s="17" t="s">
        <v>126</v>
      </c>
      <c r="G44" s="15">
        <v>34755.980000000003</v>
      </c>
      <c r="H44" s="15">
        <v>34755.980000000003</v>
      </c>
      <c r="I44" s="15">
        <v>27843.01</v>
      </c>
      <c r="J44" s="15">
        <f t="shared" si="4"/>
        <v>5847.0320999999994</v>
      </c>
      <c r="K44" s="15">
        <f t="shared" si="5"/>
        <v>33690.042099999999</v>
      </c>
      <c r="L44" s="15" t="s">
        <v>165</v>
      </c>
      <c r="M44" s="19">
        <v>43307</v>
      </c>
      <c r="N44" s="19">
        <v>43307</v>
      </c>
      <c r="O44" s="19" t="s">
        <v>243</v>
      </c>
      <c r="P44" s="19" t="s">
        <v>244</v>
      </c>
      <c r="Q44" s="20">
        <v>2</v>
      </c>
      <c r="R44" s="23" t="s">
        <v>158</v>
      </c>
      <c r="S44" s="14" t="s">
        <v>172</v>
      </c>
    </row>
    <row r="45" spans="1:19" ht="25.5" x14ac:dyDescent="0.25">
      <c r="A45" s="16" t="s">
        <v>44</v>
      </c>
      <c r="B45" s="17" t="s">
        <v>76</v>
      </c>
      <c r="C45" s="16" t="s">
        <v>80</v>
      </c>
      <c r="D45" s="16" t="s">
        <v>411</v>
      </c>
      <c r="E45" s="16" t="s">
        <v>289</v>
      </c>
      <c r="F45" s="17" t="s">
        <v>127</v>
      </c>
      <c r="G45" s="18">
        <v>99900</v>
      </c>
      <c r="H45" s="15">
        <v>57600</v>
      </c>
      <c r="I45" s="15">
        <v>43110</v>
      </c>
      <c r="J45" s="15">
        <f t="shared" si="4"/>
        <v>9053.1</v>
      </c>
      <c r="K45" s="15">
        <f t="shared" si="5"/>
        <v>52163.1</v>
      </c>
      <c r="L45" s="15" t="s">
        <v>164</v>
      </c>
      <c r="M45" s="19">
        <v>43434</v>
      </c>
      <c r="N45" s="19">
        <v>43441</v>
      </c>
      <c r="O45" s="19" t="s">
        <v>412</v>
      </c>
      <c r="P45" s="19" t="s">
        <v>413</v>
      </c>
      <c r="Q45" s="20">
        <v>4</v>
      </c>
      <c r="R45" s="23" t="s">
        <v>158</v>
      </c>
      <c r="S45" s="14" t="s">
        <v>172</v>
      </c>
    </row>
    <row r="46" spans="1:19" ht="25.5" x14ac:dyDescent="0.25">
      <c r="A46" s="16" t="s">
        <v>339</v>
      </c>
      <c r="B46" s="17" t="s">
        <v>75</v>
      </c>
      <c r="C46" s="16" t="s">
        <v>80</v>
      </c>
      <c r="D46" s="17" t="s">
        <v>409</v>
      </c>
      <c r="E46" s="16" t="s">
        <v>290</v>
      </c>
      <c r="F46" s="17" t="s">
        <v>119</v>
      </c>
      <c r="G46" s="15">
        <v>14261.04</v>
      </c>
      <c r="H46" s="15">
        <v>14261.04</v>
      </c>
      <c r="I46" s="15">
        <v>11500</v>
      </c>
      <c r="J46" s="15">
        <f t="shared" si="4"/>
        <v>2415</v>
      </c>
      <c r="K46" s="15">
        <f t="shared" si="5"/>
        <v>13915</v>
      </c>
      <c r="L46" s="15" t="s">
        <v>165</v>
      </c>
      <c r="M46" s="19">
        <v>43438</v>
      </c>
      <c r="N46" s="19">
        <v>43438</v>
      </c>
      <c r="O46" s="21" t="s">
        <v>455</v>
      </c>
      <c r="P46" s="19" t="s">
        <v>456</v>
      </c>
      <c r="Q46" s="20">
        <v>2</v>
      </c>
      <c r="R46" s="13" t="s">
        <v>158</v>
      </c>
      <c r="S46" s="14" t="s">
        <v>172</v>
      </c>
    </row>
    <row r="47" spans="1:19" ht="38.25" x14ac:dyDescent="0.25">
      <c r="A47" s="16" t="s">
        <v>45</v>
      </c>
      <c r="B47" s="17" t="s">
        <v>74</v>
      </c>
      <c r="C47" s="16" t="s">
        <v>80</v>
      </c>
      <c r="D47" s="17" t="s">
        <v>128</v>
      </c>
      <c r="E47" s="16" t="s">
        <v>274</v>
      </c>
      <c r="F47" s="17" t="s">
        <v>128</v>
      </c>
      <c r="G47" s="15">
        <v>550280</v>
      </c>
      <c r="H47" s="15">
        <v>550280</v>
      </c>
      <c r="I47" s="15">
        <v>480000</v>
      </c>
      <c r="J47" s="15">
        <f t="shared" si="4"/>
        <v>100800</v>
      </c>
      <c r="K47" s="15">
        <f t="shared" si="5"/>
        <v>580800</v>
      </c>
      <c r="L47" s="15" t="s">
        <v>371</v>
      </c>
      <c r="M47" s="19">
        <v>43431</v>
      </c>
      <c r="N47" s="19">
        <v>43454</v>
      </c>
      <c r="O47" s="21" t="s">
        <v>372</v>
      </c>
      <c r="P47" s="19" t="s">
        <v>373</v>
      </c>
      <c r="Q47" s="20">
        <v>7</v>
      </c>
      <c r="R47" s="14" t="s">
        <v>158</v>
      </c>
      <c r="S47" s="14" t="s">
        <v>172</v>
      </c>
    </row>
    <row r="48" spans="1:19" ht="25.5" x14ac:dyDescent="0.25">
      <c r="A48" s="16" t="s">
        <v>46</v>
      </c>
      <c r="B48" s="17" t="s">
        <v>76</v>
      </c>
      <c r="C48" s="16" t="s">
        <v>82</v>
      </c>
      <c r="D48" s="17" t="s">
        <v>129</v>
      </c>
      <c r="E48" s="16" t="s">
        <v>291</v>
      </c>
      <c r="F48" s="17" t="s">
        <v>129</v>
      </c>
      <c r="G48" s="15">
        <v>98100</v>
      </c>
      <c r="H48" s="15">
        <v>98100</v>
      </c>
      <c r="I48" s="15">
        <v>58540.99</v>
      </c>
      <c r="J48" s="15">
        <f t="shared" si="4"/>
        <v>12293.607899999999</v>
      </c>
      <c r="K48" s="15">
        <f t="shared" si="5"/>
        <v>70834.597899999993</v>
      </c>
      <c r="L48" s="19" t="s">
        <v>170</v>
      </c>
      <c r="M48" s="19">
        <v>43378</v>
      </c>
      <c r="N48" s="19">
        <v>43389</v>
      </c>
      <c r="O48" s="21" t="s">
        <v>190</v>
      </c>
      <c r="P48" s="21" t="s">
        <v>191</v>
      </c>
      <c r="Q48" s="31">
        <v>5</v>
      </c>
      <c r="R48" s="14" t="s">
        <v>158</v>
      </c>
      <c r="S48" s="14" t="s">
        <v>187</v>
      </c>
    </row>
    <row r="49" spans="1:19" ht="38.25" x14ac:dyDescent="0.25">
      <c r="A49" s="16" t="s">
        <v>47</v>
      </c>
      <c r="B49" s="17" t="s">
        <v>76</v>
      </c>
      <c r="C49" s="16" t="s">
        <v>80</v>
      </c>
      <c r="D49" s="17" t="s">
        <v>418</v>
      </c>
      <c r="E49" s="16" t="s">
        <v>292</v>
      </c>
      <c r="F49" s="17" t="s">
        <v>130</v>
      </c>
      <c r="G49" s="18">
        <v>98572.26</v>
      </c>
      <c r="H49" s="15">
        <v>24962.34</v>
      </c>
      <c r="I49" s="15"/>
      <c r="J49" s="15"/>
      <c r="K49" s="15"/>
      <c r="L49" s="15"/>
      <c r="M49" s="19">
        <v>43348</v>
      </c>
      <c r="N49" s="19"/>
      <c r="O49" s="19"/>
      <c r="P49" s="19"/>
      <c r="Q49" s="20"/>
      <c r="R49" s="14" t="s">
        <v>159</v>
      </c>
      <c r="S49" s="14" t="s">
        <v>254</v>
      </c>
    </row>
    <row r="50" spans="1:19" ht="25.5" x14ac:dyDescent="0.25">
      <c r="A50" s="16" t="s">
        <v>48</v>
      </c>
      <c r="B50" s="17" t="s">
        <v>74</v>
      </c>
      <c r="C50" s="16" t="s">
        <v>80</v>
      </c>
      <c r="D50" s="32" t="s">
        <v>419</v>
      </c>
      <c r="E50" s="17">
        <v>63721000</v>
      </c>
      <c r="F50" s="17" t="s">
        <v>132</v>
      </c>
      <c r="G50" s="18">
        <v>2174490.46</v>
      </c>
      <c r="H50" s="15">
        <v>450712.78</v>
      </c>
      <c r="I50" s="18" t="s">
        <v>501</v>
      </c>
      <c r="J50" s="18" t="s">
        <v>499</v>
      </c>
      <c r="K50" s="18" t="s">
        <v>500</v>
      </c>
      <c r="L50" s="15" t="s">
        <v>334</v>
      </c>
      <c r="M50" s="21" t="s">
        <v>502</v>
      </c>
      <c r="N50" s="21" t="s">
        <v>503</v>
      </c>
      <c r="O50" s="21" t="s">
        <v>504</v>
      </c>
      <c r="P50" s="21" t="s">
        <v>252</v>
      </c>
      <c r="Q50" s="20">
        <v>2</v>
      </c>
      <c r="R50" s="14" t="s">
        <v>158</v>
      </c>
      <c r="S50" s="14" t="s">
        <v>172</v>
      </c>
    </row>
    <row r="51" spans="1:19" ht="25.5" x14ac:dyDescent="0.25">
      <c r="A51" s="16" t="s">
        <v>49</v>
      </c>
      <c r="B51" s="17" t="s">
        <v>75</v>
      </c>
      <c r="C51" s="16" t="s">
        <v>81</v>
      </c>
      <c r="D51" s="17" t="s">
        <v>131</v>
      </c>
      <c r="E51" s="16" t="s">
        <v>293</v>
      </c>
      <c r="F51" s="17" t="s">
        <v>131</v>
      </c>
      <c r="G51" s="15">
        <v>42092.68</v>
      </c>
      <c r="H51" s="15">
        <v>42092.68</v>
      </c>
      <c r="I51" s="15"/>
      <c r="J51" s="15"/>
      <c r="K51" s="15"/>
      <c r="L51" s="15"/>
      <c r="M51" s="19">
        <v>43376</v>
      </c>
      <c r="N51" s="19"/>
      <c r="O51" s="19"/>
      <c r="P51" s="19"/>
      <c r="Q51" s="20"/>
      <c r="R51" s="14" t="s">
        <v>159</v>
      </c>
      <c r="S51" s="14" t="s">
        <v>254</v>
      </c>
    </row>
    <row r="52" spans="1:19" ht="25.5" x14ac:dyDescent="0.25">
      <c r="A52" s="23" t="s">
        <v>50</v>
      </c>
      <c r="B52" s="26" t="s">
        <v>77</v>
      </c>
      <c r="C52" s="23" t="s">
        <v>80</v>
      </c>
      <c r="D52" s="23"/>
      <c r="E52" s="23"/>
      <c r="F52" s="26" t="s">
        <v>133</v>
      </c>
      <c r="G52" s="27"/>
      <c r="H52" s="28">
        <v>15000</v>
      </c>
      <c r="I52" s="28"/>
      <c r="J52" s="28"/>
      <c r="K52" s="28"/>
      <c r="L52" s="28"/>
      <c r="M52" s="29"/>
      <c r="N52" s="29"/>
      <c r="O52" s="29"/>
      <c r="P52" s="29"/>
      <c r="Q52" s="30"/>
      <c r="R52" s="14" t="s">
        <v>323</v>
      </c>
      <c r="S52" s="14"/>
    </row>
    <row r="53" spans="1:19" ht="71.25" customHeight="1" x14ac:dyDescent="0.25">
      <c r="A53" s="16" t="s">
        <v>51</v>
      </c>
      <c r="B53" s="17" t="s">
        <v>75</v>
      </c>
      <c r="C53" s="16" t="s">
        <v>80</v>
      </c>
      <c r="D53" s="17" t="s">
        <v>420</v>
      </c>
      <c r="E53" s="16" t="s">
        <v>294</v>
      </c>
      <c r="F53" s="17" t="s">
        <v>134</v>
      </c>
      <c r="G53" s="15">
        <v>34900</v>
      </c>
      <c r="H53" s="15">
        <v>34900</v>
      </c>
      <c r="I53" s="15">
        <v>14935</v>
      </c>
      <c r="J53" s="15">
        <f>+I53*0.21</f>
        <v>3136.35</v>
      </c>
      <c r="K53" s="15">
        <f>+I53+J53</f>
        <v>18071.349999999999</v>
      </c>
      <c r="L53" s="15" t="s">
        <v>165</v>
      </c>
      <c r="M53" s="19">
        <v>43341</v>
      </c>
      <c r="N53" s="19">
        <v>43341</v>
      </c>
      <c r="O53" s="21" t="s">
        <v>245</v>
      </c>
      <c r="P53" s="19" t="s">
        <v>246</v>
      </c>
      <c r="Q53" s="20">
        <v>3</v>
      </c>
      <c r="R53" s="23" t="s">
        <v>158</v>
      </c>
      <c r="S53" s="14" t="s">
        <v>172</v>
      </c>
    </row>
    <row r="54" spans="1:19" ht="25.5" x14ac:dyDescent="0.25">
      <c r="A54" s="16" t="s">
        <v>52</v>
      </c>
      <c r="B54" s="17" t="s">
        <v>76</v>
      </c>
      <c r="C54" s="16" t="s">
        <v>80</v>
      </c>
      <c r="D54" s="17" t="s">
        <v>406</v>
      </c>
      <c r="E54" s="16" t="s">
        <v>295</v>
      </c>
      <c r="F54" s="17" t="s">
        <v>114</v>
      </c>
      <c r="G54" s="18">
        <v>64919.8</v>
      </c>
      <c r="H54" s="15">
        <v>64919.8</v>
      </c>
      <c r="I54" s="15">
        <v>61673.81</v>
      </c>
      <c r="J54" s="15">
        <f>+I54*0.21</f>
        <v>12951.500099999999</v>
      </c>
      <c r="K54" s="15">
        <f>+I54+J54</f>
        <v>74625.310100000002</v>
      </c>
      <c r="L54" s="15" t="s">
        <v>171</v>
      </c>
      <c r="M54" s="19">
        <v>43339</v>
      </c>
      <c r="N54" s="19">
        <v>43342</v>
      </c>
      <c r="O54" s="19" t="s">
        <v>247</v>
      </c>
      <c r="P54" s="33" t="s">
        <v>248</v>
      </c>
      <c r="Q54" s="34">
        <v>1</v>
      </c>
      <c r="R54" s="14" t="s">
        <v>158</v>
      </c>
      <c r="S54" s="14" t="s">
        <v>172</v>
      </c>
    </row>
    <row r="55" spans="1:19" ht="25.5" x14ac:dyDescent="0.25">
      <c r="A55" s="16" t="s">
        <v>482</v>
      </c>
      <c r="B55" s="17" t="s">
        <v>74</v>
      </c>
      <c r="C55" s="16" t="s">
        <v>81</v>
      </c>
      <c r="D55" s="17" t="s">
        <v>135</v>
      </c>
      <c r="E55" s="16" t="s">
        <v>296</v>
      </c>
      <c r="F55" s="17" t="s">
        <v>135</v>
      </c>
      <c r="G55" s="18">
        <v>5542519.1900000004</v>
      </c>
      <c r="H55" s="15">
        <v>5542519.1900000004</v>
      </c>
      <c r="I55" s="51">
        <v>4499971</v>
      </c>
      <c r="J55" s="15">
        <v>944993.91</v>
      </c>
      <c r="K55" s="15">
        <v>5444964.9000000004</v>
      </c>
      <c r="L55" s="15" t="s">
        <v>479</v>
      </c>
      <c r="M55" s="19">
        <v>43453</v>
      </c>
      <c r="N55" s="19">
        <v>43481</v>
      </c>
      <c r="O55" s="21" t="s">
        <v>480</v>
      </c>
      <c r="P55" s="50" t="s">
        <v>481</v>
      </c>
      <c r="Q55" s="20">
        <v>11</v>
      </c>
      <c r="R55" s="14" t="s">
        <v>158</v>
      </c>
      <c r="S55" s="14" t="s">
        <v>172</v>
      </c>
    </row>
    <row r="56" spans="1:19" ht="25.5" x14ac:dyDescent="0.25">
      <c r="A56" s="16" t="s">
        <v>53</v>
      </c>
      <c r="B56" s="17" t="s">
        <v>76</v>
      </c>
      <c r="C56" s="16" t="s">
        <v>82</v>
      </c>
      <c r="D56" s="17" t="s">
        <v>399</v>
      </c>
      <c r="E56" s="16" t="s">
        <v>297</v>
      </c>
      <c r="F56" s="17" t="s">
        <v>136</v>
      </c>
      <c r="G56" s="15">
        <v>67191.95</v>
      </c>
      <c r="H56" s="15">
        <v>67191.95</v>
      </c>
      <c r="I56" s="15">
        <v>37610</v>
      </c>
      <c r="J56" s="15">
        <f>+I56*0.21</f>
        <v>7898.0999999999995</v>
      </c>
      <c r="K56" s="15">
        <f>+I56+J56</f>
        <v>45508.1</v>
      </c>
      <c r="L56" s="15" t="s">
        <v>374</v>
      </c>
      <c r="M56" s="19">
        <v>43419</v>
      </c>
      <c r="N56" s="19">
        <v>43431</v>
      </c>
      <c r="O56" s="21" t="s">
        <v>375</v>
      </c>
      <c r="P56" s="19" t="s">
        <v>376</v>
      </c>
      <c r="Q56" s="20">
        <v>5</v>
      </c>
      <c r="R56" s="14" t="s">
        <v>158</v>
      </c>
      <c r="S56" s="14" t="s">
        <v>172</v>
      </c>
    </row>
    <row r="57" spans="1:19" x14ac:dyDescent="0.25">
      <c r="A57" s="16" t="s">
        <v>54</v>
      </c>
      <c r="B57" s="17" t="s">
        <v>74</v>
      </c>
      <c r="C57" s="16" t="s">
        <v>82</v>
      </c>
      <c r="D57" s="17" t="s">
        <v>421</v>
      </c>
      <c r="E57" s="16" t="s">
        <v>298</v>
      </c>
      <c r="F57" s="17" t="s">
        <v>137</v>
      </c>
      <c r="G57" s="18">
        <v>337621.44</v>
      </c>
      <c r="H57" s="15">
        <v>112540.48</v>
      </c>
      <c r="I57" s="15">
        <v>48538.22</v>
      </c>
      <c r="J57" s="15">
        <v>10193.02</v>
      </c>
      <c r="K57" s="15">
        <v>58731.24</v>
      </c>
      <c r="L57" s="15" t="s">
        <v>334</v>
      </c>
      <c r="M57" s="19">
        <v>43454</v>
      </c>
      <c r="N57" s="19">
        <v>43481</v>
      </c>
      <c r="O57" s="19" t="s">
        <v>477</v>
      </c>
      <c r="P57" s="49" t="s">
        <v>478</v>
      </c>
      <c r="Q57" s="20">
        <v>2</v>
      </c>
      <c r="R57" s="14" t="s">
        <v>158</v>
      </c>
      <c r="S57" s="14" t="s">
        <v>172</v>
      </c>
    </row>
    <row r="58" spans="1:19" ht="25.5" x14ac:dyDescent="0.25">
      <c r="A58" s="16" t="s">
        <v>55</v>
      </c>
      <c r="B58" s="17" t="s">
        <v>76</v>
      </c>
      <c r="C58" s="16" t="s">
        <v>80</v>
      </c>
      <c r="D58" s="17" t="s">
        <v>422</v>
      </c>
      <c r="E58" s="16" t="s">
        <v>299</v>
      </c>
      <c r="F58" s="17" t="s">
        <v>138</v>
      </c>
      <c r="G58" s="18">
        <v>90978.84</v>
      </c>
      <c r="H58" s="15">
        <v>19103.8</v>
      </c>
      <c r="I58" s="15">
        <v>15100</v>
      </c>
      <c r="J58" s="15">
        <f t="shared" ref="J58:J66" si="6">+I58*0.21</f>
        <v>3171</v>
      </c>
      <c r="K58" s="15">
        <f>+I58+J58</f>
        <v>18271</v>
      </c>
      <c r="L58" s="15" t="s">
        <v>334</v>
      </c>
      <c r="M58" s="19">
        <v>43398</v>
      </c>
      <c r="N58" s="19">
        <v>43404</v>
      </c>
      <c r="O58" s="21" t="s">
        <v>332</v>
      </c>
      <c r="P58" s="19" t="s">
        <v>333</v>
      </c>
      <c r="Q58" s="20">
        <v>1</v>
      </c>
      <c r="R58" s="14" t="s">
        <v>158</v>
      </c>
      <c r="S58" s="14" t="s">
        <v>172</v>
      </c>
    </row>
    <row r="59" spans="1:19" ht="25.5" x14ac:dyDescent="0.25">
      <c r="A59" s="16" t="s">
        <v>56</v>
      </c>
      <c r="B59" s="17" t="s">
        <v>76</v>
      </c>
      <c r="C59" s="16" t="s">
        <v>80</v>
      </c>
      <c r="D59" s="17" t="s">
        <v>423</v>
      </c>
      <c r="E59" s="16" t="s">
        <v>300</v>
      </c>
      <c r="F59" s="17" t="s">
        <v>139</v>
      </c>
      <c r="G59" s="18">
        <v>80000</v>
      </c>
      <c r="H59" s="15">
        <v>40000</v>
      </c>
      <c r="I59" s="15">
        <v>29472.400000000001</v>
      </c>
      <c r="J59" s="15">
        <f t="shared" si="6"/>
        <v>6189.2039999999997</v>
      </c>
      <c r="K59" s="15">
        <f>+I59+J59</f>
        <v>35661.603999999999</v>
      </c>
      <c r="L59" s="15" t="s">
        <v>164</v>
      </c>
      <c r="M59" s="19">
        <v>43354</v>
      </c>
      <c r="N59" s="19">
        <v>43361</v>
      </c>
      <c r="O59" s="21" t="s">
        <v>249</v>
      </c>
      <c r="P59" s="19" t="s">
        <v>250</v>
      </c>
      <c r="Q59" s="20">
        <v>4</v>
      </c>
      <c r="R59" s="23" t="s">
        <v>158</v>
      </c>
      <c r="S59" s="14" t="s">
        <v>172</v>
      </c>
    </row>
    <row r="60" spans="1:19" ht="25.5" x14ac:dyDescent="0.25">
      <c r="A60" s="16" t="s">
        <v>57</v>
      </c>
      <c r="B60" s="17" t="s">
        <v>75</v>
      </c>
      <c r="C60" s="16" t="s">
        <v>80</v>
      </c>
      <c r="D60" s="17" t="s">
        <v>424</v>
      </c>
      <c r="E60" s="16" t="s">
        <v>280</v>
      </c>
      <c r="F60" s="17" t="s">
        <v>110</v>
      </c>
      <c r="G60" s="15">
        <v>34894.800000000003</v>
      </c>
      <c r="H60" s="15">
        <v>34894.800000000003</v>
      </c>
      <c r="I60" s="15">
        <v>32647.98</v>
      </c>
      <c r="J60" s="15">
        <f t="shared" si="6"/>
        <v>6856.0757999999996</v>
      </c>
      <c r="K60" s="15">
        <f>+I60+J60</f>
        <v>39504.055800000002</v>
      </c>
      <c r="L60" s="15" t="s">
        <v>168</v>
      </c>
      <c r="M60" s="19">
        <v>43339</v>
      </c>
      <c r="N60" s="19">
        <v>43339</v>
      </c>
      <c r="O60" s="21" t="s">
        <v>251</v>
      </c>
      <c r="P60" s="19" t="s">
        <v>252</v>
      </c>
      <c r="Q60" s="20">
        <v>1</v>
      </c>
      <c r="R60" s="23" t="s">
        <v>158</v>
      </c>
      <c r="S60" s="14" t="s">
        <v>172</v>
      </c>
    </row>
    <row r="61" spans="1:19" ht="25.5" x14ac:dyDescent="0.25">
      <c r="A61" s="16" t="s">
        <v>58</v>
      </c>
      <c r="B61" s="17" t="s">
        <v>76</v>
      </c>
      <c r="C61" s="16" t="s">
        <v>80</v>
      </c>
      <c r="D61" s="17" t="s">
        <v>425</v>
      </c>
      <c r="E61" s="16" t="s">
        <v>301</v>
      </c>
      <c r="F61" s="17" t="s">
        <v>140</v>
      </c>
      <c r="G61" s="18">
        <v>30538.59</v>
      </c>
      <c r="H61" s="15">
        <v>30538.59</v>
      </c>
      <c r="I61" s="15">
        <v>28000</v>
      </c>
      <c r="J61" s="15">
        <f t="shared" si="6"/>
        <v>5880</v>
      </c>
      <c r="K61" s="15">
        <f>+I61+J61</f>
        <v>33880</v>
      </c>
      <c r="L61" s="15" t="s">
        <v>334</v>
      </c>
      <c r="M61" s="19">
        <v>43444</v>
      </c>
      <c r="N61" s="19">
        <v>43447</v>
      </c>
      <c r="O61" s="21" t="s">
        <v>455</v>
      </c>
      <c r="P61" s="19" t="s">
        <v>456</v>
      </c>
      <c r="Q61" s="20">
        <v>2</v>
      </c>
      <c r="R61" s="14" t="s">
        <v>158</v>
      </c>
      <c r="S61" s="14" t="s">
        <v>172</v>
      </c>
    </row>
    <row r="62" spans="1:19" x14ac:dyDescent="0.25">
      <c r="A62" s="16" t="s">
        <v>59</v>
      </c>
      <c r="B62" s="17" t="s">
        <v>74</v>
      </c>
      <c r="C62" s="16" t="s">
        <v>80</v>
      </c>
      <c r="D62" s="17" t="s">
        <v>141</v>
      </c>
      <c r="E62" s="16" t="s">
        <v>302</v>
      </c>
      <c r="F62" s="17" t="s">
        <v>141</v>
      </c>
      <c r="G62" s="18">
        <v>433256.79</v>
      </c>
      <c r="H62" s="15">
        <v>144418.93</v>
      </c>
      <c r="I62" s="15">
        <v>112791.51</v>
      </c>
      <c r="J62" s="15">
        <f t="shared" si="6"/>
        <v>23686.217099999998</v>
      </c>
      <c r="K62" s="15">
        <f>+I62+J62</f>
        <v>136477.72709999999</v>
      </c>
      <c r="L62" s="15" t="s">
        <v>334</v>
      </c>
      <c r="M62" s="19">
        <v>43444</v>
      </c>
      <c r="N62" s="19">
        <v>43473</v>
      </c>
      <c r="O62" s="19" t="s">
        <v>470</v>
      </c>
      <c r="P62" s="19" t="s">
        <v>471</v>
      </c>
      <c r="Q62" s="20">
        <v>3</v>
      </c>
      <c r="R62" s="14" t="s">
        <v>158</v>
      </c>
      <c r="S62" s="14" t="s">
        <v>172</v>
      </c>
    </row>
    <row r="63" spans="1:19" ht="25.5" x14ac:dyDescent="0.25">
      <c r="A63" s="16" t="s">
        <v>426</v>
      </c>
      <c r="B63" s="17" t="s">
        <v>76</v>
      </c>
      <c r="C63" s="16" t="s">
        <v>80</v>
      </c>
      <c r="D63" s="17" t="s">
        <v>427</v>
      </c>
      <c r="E63" s="16" t="s">
        <v>295</v>
      </c>
      <c r="F63" s="17" t="s">
        <v>142</v>
      </c>
      <c r="G63" s="18">
        <v>51011.8</v>
      </c>
      <c r="H63" s="15">
        <v>51011.8</v>
      </c>
      <c r="I63" s="15">
        <v>50000</v>
      </c>
      <c r="J63" s="15">
        <f t="shared" si="6"/>
        <v>10500</v>
      </c>
      <c r="K63" s="15">
        <f>+J63+I63</f>
        <v>60500</v>
      </c>
      <c r="L63" s="15" t="s">
        <v>164</v>
      </c>
      <c r="M63" s="19">
        <v>43432</v>
      </c>
      <c r="N63" s="19">
        <v>43441</v>
      </c>
      <c r="O63" s="19" t="s">
        <v>450</v>
      </c>
      <c r="P63" s="19" t="s">
        <v>451</v>
      </c>
      <c r="Q63" s="20">
        <v>1</v>
      </c>
      <c r="R63" s="14" t="s">
        <v>158</v>
      </c>
      <c r="S63" s="14" t="s">
        <v>173</v>
      </c>
    </row>
    <row r="64" spans="1:19" ht="38.25" x14ac:dyDescent="0.25">
      <c r="A64" s="16" t="s">
        <v>60</v>
      </c>
      <c r="B64" s="17" t="s">
        <v>75</v>
      </c>
      <c r="C64" s="16" t="s">
        <v>81</v>
      </c>
      <c r="D64" s="17" t="s">
        <v>143</v>
      </c>
      <c r="E64" s="16" t="s">
        <v>303</v>
      </c>
      <c r="F64" s="17" t="s">
        <v>143</v>
      </c>
      <c r="G64" s="15">
        <v>79800</v>
      </c>
      <c r="H64" s="15">
        <v>79800</v>
      </c>
      <c r="I64" s="15">
        <v>38400</v>
      </c>
      <c r="J64" s="15">
        <f t="shared" si="6"/>
        <v>8064</v>
      </c>
      <c r="K64" s="15">
        <v>46464</v>
      </c>
      <c r="L64" s="15" t="s">
        <v>334</v>
      </c>
      <c r="M64" s="19">
        <v>43392</v>
      </c>
      <c r="N64" s="19">
        <v>43392</v>
      </c>
      <c r="O64" s="21" t="s">
        <v>351</v>
      </c>
      <c r="P64" s="19" t="s">
        <v>352</v>
      </c>
      <c r="Q64" s="20">
        <v>4</v>
      </c>
      <c r="R64" s="14" t="s">
        <v>158</v>
      </c>
      <c r="S64" s="14" t="s">
        <v>172</v>
      </c>
    </row>
    <row r="65" spans="1:19" ht="25.5" x14ac:dyDescent="0.25">
      <c r="A65" s="16" t="s">
        <v>61</v>
      </c>
      <c r="B65" s="17" t="s">
        <v>76</v>
      </c>
      <c r="C65" s="16" t="s">
        <v>81</v>
      </c>
      <c r="D65" s="17" t="s">
        <v>144</v>
      </c>
      <c r="E65" s="16" t="s">
        <v>304</v>
      </c>
      <c r="F65" s="17" t="s">
        <v>144</v>
      </c>
      <c r="G65" s="15">
        <v>77964.710000000006</v>
      </c>
      <c r="H65" s="15">
        <v>77964.710000000006</v>
      </c>
      <c r="I65" s="15">
        <v>61102.12</v>
      </c>
      <c r="J65" s="15">
        <f t="shared" si="6"/>
        <v>12831.4452</v>
      </c>
      <c r="K65" s="15">
        <f>+I65+J65</f>
        <v>73933.565199999997</v>
      </c>
      <c r="L65" s="15" t="s">
        <v>396</v>
      </c>
      <c r="M65" s="19">
        <v>43418</v>
      </c>
      <c r="N65" s="19">
        <v>43420</v>
      </c>
      <c r="O65" s="21" t="s">
        <v>397</v>
      </c>
      <c r="P65" s="20" t="s">
        <v>398</v>
      </c>
      <c r="Q65" s="20">
        <v>1</v>
      </c>
      <c r="R65" s="14" t="s">
        <v>158</v>
      </c>
      <c r="S65" s="14" t="s">
        <v>172</v>
      </c>
    </row>
    <row r="66" spans="1:19" ht="38.25" x14ac:dyDescent="0.25">
      <c r="A66" s="16" t="s">
        <v>160</v>
      </c>
      <c r="B66" s="17" t="s">
        <v>75</v>
      </c>
      <c r="C66" s="16" t="s">
        <v>81</v>
      </c>
      <c r="D66" s="17" t="s">
        <v>428</v>
      </c>
      <c r="E66" s="16" t="s">
        <v>305</v>
      </c>
      <c r="F66" s="17" t="s">
        <v>145</v>
      </c>
      <c r="G66" s="15">
        <v>48742.400000000001</v>
      </c>
      <c r="H66" s="15">
        <v>48742.400000000001</v>
      </c>
      <c r="I66" s="15">
        <v>45432.79</v>
      </c>
      <c r="J66" s="15">
        <f t="shared" si="6"/>
        <v>9540.8858999999993</v>
      </c>
      <c r="K66" s="15">
        <f>+I66+J66</f>
        <v>54973.675900000002</v>
      </c>
      <c r="L66" s="15" t="s">
        <v>488</v>
      </c>
      <c r="M66" s="19">
        <v>43395</v>
      </c>
      <c r="N66" s="19">
        <v>43395</v>
      </c>
      <c r="O66" s="21" t="s">
        <v>489</v>
      </c>
      <c r="P66" s="49" t="s">
        <v>490</v>
      </c>
      <c r="Q66" s="20">
        <v>3</v>
      </c>
      <c r="R66" s="14" t="s">
        <v>158</v>
      </c>
      <c r="S66" s="14" t="s">
        <v>172</v>
      </c>
    </row>
    <row r="67" spans="1:19" ht="51" x14ac:dyDescent="0.25">
      <c r="A67" s="16" t="s">
        <v>62</v>
      </c>
      <c r="B67" s="17" t="s">
        <v>74</v>
      </c>
      <c r="C67" s="16" t="s">
        <v>80</v>
      </c>
      <c r="D67" s="17" t="s">
        <v>429</v>
      </c>
      <c r="E67" s="16" t="s">
        <v>274</v>
      </c>
      <c r="F67" s="17" t="s">
        <v>146</v>
      </c>
      <c r="G67" s="18">
        <v>95040</v>
      </c>
      <c r="H67" s="15">
        <v>95040</v>
      </c>
      <c r="I67" s="15"/>
      <c r="J67" s="15"/>
      <c r="K67" s="15"/>
      <c r="L67" s="15"/>
      <c r="M67" s="19">
        <v>43381</v>
      </c>
      <c r="N67" s="19"/>
      <c r="O67" s="19"/>
      <c r="P67" s="19"/>
      <c r="Q67" s="20"/>
      <c r="R67" s="14" t="s">
        <v>159</v>
      </c>
      <c r="S67" s="14" t="s">
        <v>254</v>
      </c>
    </row>
    <row r="68" spans="1:19" ht="38.25" x14ac:dyDescent="0.25">
      <c r="A68" s="16" t="s">
        <v>63</v>
      </c>
      <c r="B68" s="17" t="s">
        <v>76</v>
      </c>
      <c r="C68" s="16" t="s">
        <v>80</v>
      </c>
      <c r="D68" s="17" t="s">
        <v>147</v>
      </c>
      <c r="E68" s="16" t="s">
        <v>306</v>
      </c>
      <c r="F68" s="17" t="s">
        <v>147</v>
      </c>
      <c r="G68" s="18">
        <v>99500</v>
      </c>
      <c r="H68" s="15">
        <v>99500</v>
      </c>
      <c r="I68" s="15">
        <v>98832.51</v>
      </c>
      <c r="J68" s="15">
        <v>20754.82</v>
      </c>
      <c r="K68" s="15">
        <v>119587.33</v>
      </c>
      <c r="L68" s="15" t="s">
        <v>164</v>
      </c>
      <c r="M68" s="19">
        <v>43418</v>
      </c>
      <c r="N68" s="19">
        <v>43426</v>
      </c>
      <c r="O68" s="19" t="s">
        <v>358</v>
      </c>
      <c r="P68" s="19" t="s">
        <v>359</v>
      </c>
      <c r="Q68" s="20">
        <v>1</v>
      </c>
      <c r="R68" s="14" t="s">
        <v>158</v>
      </c>
      <c r="S68" s="14" t="s">
        <v>172</v>
      </c>
    </row>
    <row r="69" spans="1:19" ht="45.75" customHeight="1" x14ac:dyDescent="0.25">
      <c r="A69" s="16" t="s">
        <v>64</v>
      </c>
      <c r="B69" s="17" t="s">
        <v>75</v>
      </c>
      <c r="C69" s="16" t="s">
        <v>80</v>
      </c>
      <c r="D69" s="17" t="s">
        <v>430</v>
      </c>
      <c r="E69" s="16" t="s">
        <v>307</v>
      </c>
      <c r="F69" s="17" t="s">
        <v>148</v>
      </c>
      <c r="G69" s="15">
        <v>7000</v>
      </c>
      <c r="H69" s="15">
        <v>7000</v>
      </c>
      <c r="I69" s="15">
        <v>3945.35</v>
      </c>
      <c r="J69" s="15">
        <f>+I69*0.21</f>
        <v>828.5234999999999</v>
      </c>
      <c r="K69" s="15">
        <f>+I69+J69</f>
        <v>4773.8734999999997</v>
      </c>
      <c r="L69" s="15" t="s">
        <v>164</v>
      </c>
      <c r="M69" s="19">
        <v>43391</v>
      </c>
      <c r="N69" s="19">
        <v>43391</v>
      </c>
      <c r="O69" s="21" t="s">
        <v>194</v>
      </c>
      <c r="P69" s="19" t="s">
        <v>195</v>
      </c>
      <c r="Q69" s="20">
        <v>2</v>
      </c>
      <c r="R69" s="13" t="s">
        <v>158</v>
      </c>
      <c r="S69" s="13" t="s">
        <v>505</v>
      </c>
    </row>
    <row r="70" spans="1:19" ht="38.25" x14ac:dyDescent="0.25">
      <c r="A70" s="16" t="s">
        <v>65</v>
      </c>
      <c r="B70" s="17" t="s">
        <v>74</v>
      </c>
      <c r="C70" s="16" t="s">
        <v>82</v>
      </c>
      <c r="D70" s="17" t="s">
        <v>149</v>
      </c>
      <c r="E70" s="16" t="s">
        <v>308</v>
      </c>
      <c r="F70" s="17" t="s">
        <v>149</v>
      </c>
      <c r="G70" s="18">
        <v>173250</v>
      </c>
      <c r="H70" s="15">
        <v>86625</v>
      </c>
      <c r="I70" s="15">
        <v>86625</v>
      </c>
      <c r="J70" s="15">
        <f>+I70*0.21</f>
        <v>18191.25</v>
      </c>
      <c r="K70" s="15">
        <f>+I70+J70</f>
        <v>104816.25</v>
      </c>
      <c r="L70" s="15" t="s">
        <v>166</v>
      </c>
      <c r="M70" s="19">
        <v>43426</v>
      </c>
      <c r="N70" s="19">
        <v>43451</v>
      </c>
      <c r="O70" s="21" t="s">
        <v>452</v>
      </c>
      <c r="P70" s="19" t="s">
        <v>453</v>
      </c>
      <c r="Q70" s="20">
        <v>3</v>
      </c>
      <c r="R70" s="14" t="s">
        <v>158</v>
      </c>
      <c r="S70" s="14" t="s">
        <v>172</v>
      </c>
    </row>
    <row r="71" spans="1:19" ht="38.25" x14ac:dyDescent="0.25">
      <c r="A71" s="16" t="s">
        <v>66</v>
      </c>
      <c r="B71" s="17" t="s">
        <v>75</v>
      </c>
      <c r="C71" s="16" t="s">
        <v>81</v>
      </c>
      <c r="D71" s="17" t="s">
        <v>431</v>
      </c>
      <c r="E71" s="16" t="s">
        <v>275</v>
      </c>
      <c r="F71" s="17" t="s">
        <v>150</v>
      </c>
      <c r="G71" s="18">
        <v>52526.55</v>
      </c>
      <c r="H71" s="15">
        <v>52526.55</v>
      </c>
      <c r="I71" s="15">
        <v>49900.22</v>
      </c>
      <c r="J71" s="15">
        <f>I71*21%</f>
        <v>10479.046200000001</v>
      </c>
      <c r="K71" s="15">
        <f>I71+J71</f>
        <v>60379.266199999998</v>
      </c>
      <c r="L71" s="15" t="s">
        <v>326</v>
      </c>
      <c r="M71" s="19">
        <v>43396</v>
      </c>
      <c r="N71" s="19">
        <v>43396</v>
      </c>
      <c r="O71" s="19" t="s">
        <v>327</v>
      </c>
      <c r="P71" s="19" t="s">
        <v>328</v>
      </c>
      <c r="Q71" s="20">
        <v>1</v>
      </c>
      <c r="R71" s="13" t="s">
        <v>158</v>
      </c>
      <c r="S71" s="14" t="s">
        <v>172</v>
      </c>
    </row>
    <row r="72" spans="1:19" ht="48" customHeight="1" x14ac:dyDescent="0.25">
      <c r="A72" s="16" t="s">
        <v>395</v>
      </c>
      <c r="B72" s="17" t="s">
        <v>76</v>
      </c>
      <c r="C72" s="16" t="s">
        <v>81</v>
      </c>
      <c r="D72" s="35" t="s">
        <v>151</v>
      </c>
      <c r="E72" s="16" t="s">
        <v>309</v>
      </c>
      <c r="F72" s="17" t="s">
        <v>151</v>
      </c>
      <c r="G72" s="15">
        <v>154897.01</v>
      </c>
      <c r="H72" s="15">
        <v>154897.01</v>
      </c>
      <c r="I72" s="15">
        <v>106300</v>
      </c>
      <c r="J72" s="15">
        <f>+I72*0.21</f>
        <v>22323</v>
      </c>
      <c r="K72" s="15">
        <f>+I72+J72</f>
        <v>128623</v>
      </c>
      <c r="L72" s="15" t="s">
        <v>167</v>
      </c>
      <c r="M72" s="19">
        <v>43420</v>
      </c>
      <c r="N72" s="19">
        <v>43430</v>
      </c>
      <c r="O72" s="21" t="s">
        <v>377</v>
      </c>
      <c r="P72" s="19" t="s">
        <v>378</v>
      </c>
      <c r="Q72" s="20">
        <v>3</v>
      </c>
      <c r="R72" s="14" t="s">
        <v>158</v>
      </c>
      <c r="S72" s="14" t="s">
        <v>173</v>
      </c>
    </row>
    <row r="73" spans="1:19" ht="38.25" x14ac:dyDescent="0.25">
      <c r="A73" s="16" t="s">
        <v>67</v>
      </c>
      <c r="B73" s="17" t="s">
        <v>75</v>
      </c>
      <c r="C73" s="16" t="s">
        <v>82</v>
      </c>
      <c r="D73" s="32" t="s">
        <v>152</v>
      </c>
      <c r="E73" s="17" t="s">
        <v>310</v>
      </c>
      <c r="F73" s="17" t="s">
        <v>152</v>
      </c>
      <c r="G73" s="18">
        <v>10667.99</v>
      </c>
      <c r="H73" s="15">
        <v>10667.99</v>
      </c>
      <c r="I73" s="15"/>
      <c r="J73" s="15"/>
      <c r="K73" s="15"/>
      <c r="L73" s="15"/>
      <c r="M73" s="19">
        <v>43444</v>
      </c>
      <c r="N73" s="19"/>
      <c r="O73" s="19"/>
      <c r="P73" s="19"/>
      <c r="Q73" s="20"/>
      <c r="R73" s="14" t="s">
        <v>159</v>
      </c>
      <c r="S73" s="14" t="s">
        <v>254</v>
      </c>
    </row>
    <row r="74" spans="1:19" ht="25.5" x14ac:dyDescent="0.25">
      <c r="A74" s="16" t="s">
        <v>68</v>
      </c>
      <c r="B74" s="17" t="s">
        <v>75</v>
      </c>
      <c r="C74" s="16" t="s">
        <v>80</v>
      </c>
      <c r="D74" s="17" t="s">
        <v>432</v>
      </c>
      <c r="E74" s="17" t="s">
        <v>433</v>
      </c>
      <c r="F74" s="17" t="s">
        <v>153</v>
      </c>
      <c r="G74" s="18">
        <v>9000</v>
      </c>
      <c r="H74" s="15">
        <v>9000</v>
      </c>
      <c r="I74" s="15">
        <v>5995.96</v>
      </c>
      <c r="J74" s="15">
        <f t="shared" ref="J74:J81" si="7">I74*21%</f>
        <v>1259.1515999999999</v>
      </c>
      <c r="K74" s="15">
        <f>I74+J74</f>
        <v>7255.1116000000002</v>
      </c>
      <c r="L74" s="15" t="s">
        <v>331</v>
      </c>
      <c r="M74" s="19">
        <v>43392</v>
      </c>
      <c r="N74" s="19">
        <v>43392</v>
      </c>
      <c r="O74" s="19" t="s">
        <v>324</v>
      </c>
      <c r="P74" s="19" t="s">
        <v>325</v>
      </c>
      <c r="Q74" s="20">
        <v>4</v>
      </c>
      <c r="R74" s="14" t="s">
        <v>158</v>
      </c>
      <c r="S74" s="14" t="s">
        <v>172</v>
      </c>
    </row>
    <row r="75" spans="1:19" ht="25.5" x14ac:dyDescent="0.25">
      <c r="A75" s="16" t="s">
        <v>69</v>
      </c>
      <c r="B75" s="17" t="s">
        <v>75</v>
      </c>
      <c r="C75" s="16" t="s">
        <v>80</v>
      </c>
      <c r="D75" s="17" t="s">
        <v>410</v>
      </c>
      <c r="E75" s="16">
        <v>48000000</v>
      </c>
      <c r="F75" s="17" t="s">
        <v>120</v>
      </c>
      <c r="G75" s="15">
        <v>34358.879999999997</v>
      </c>
      <c r="H75" s="15">
        <v>34358.879999999997</v>
      </c>
      <c r="I75" s="15">
        <v>34358</v>
      </c>
      <c r="J75" s="15">
        <f t="shared" si="7"/>
        <v>7215.1799999999994</v>
      </c>
      <c r="K75" s="15">
        <f>I75+J75</f>
        <v>41573.18</v>
      </c>
      <c r="L75" s="15" t="s">
        <v>329</v>
      </c>
      <c r="M75" s="19">
        <v>43396</v>
      </c>
      <c r="N75" s="19">
        <v>43396</v>
      </c>
      <c r="O75" s="21" t="s">
        <v>222</v>
      </c>
      <c r="P75" s="19" t="s">
        <v>223</v>
      </c>
      <c r="Q75" s="20">
        <v>1</v>
      </c>
      <c r="R75" s="13" t="s">
        <v>158</v>
      </c>
      <c r="S75" s="14" t="s">
        <v>172</v>
      </c>
    </row>
    <row r="76" spans="1:19" ht="38.25" x14ac:dyDescent="0.25">
      <c r="A76" s="16" t="s">
        <v>70</v>
      </c>
      <c r="B76" s="17" t="s">
        <v>75</v>
      </c>
      <c r="C76" s="16" t="s">
        <v>81</v>
      </c>
      <c r="D76" s="17" t="s">
        <v>434</v>
      </c>
      <c r="E76" s="16" t="s">
        <v>311</v>
      </c>
      <c r="F76" s="17" t="s">
        <v>154</v>
      </c>
      <c r="G76" s="18">
        <v>42870.27</v>
      </c>
      <c r="H76" s="15">
        <v>42870.27</v>
      </c>
      <c r="I76" s="15">
        <v>40726.76</v>
      </c>
      <c r="J76" s="15">
        <f t="shared" si="7"/>
        <v>8552.6196</v>
      </c>
      <c r="K76" s="15">
        <f>+I76+J76</f>
        <v>49279.3796</v>
      </c>
      <c r="L76" s="15" t="s">
        <v>326</v>
      </c>
      <c r="M76" s="19">
        <v>43395</v>
      </c>
      <c r="N76" s="19">
        <v>43395</v>
      </c>
      <c r="O76" s="19" t="s">
        <v>327</v>
      </c>
      <c r="P76" s="19" t="s">
        <v>328</v>
      </c>
      <c r="Q76" s="20">
        <v>1</v>
      </c>
      <c r="R76" s="14" t="s">
        <v>158</v>
      </c>
      <c r="S76" s="14" t="s">
        <v>172</v>
      </c>
    </row>
    <row r="77" spans="1:19" ht="38.25" x14ac:dyDescent="0.25">
      <c r="A77" s="16" t="s">
        <v>71</v>
      </c>
      <c r="B77" s="17" t="s">
        <v>76</v>
      </c>
      <c r="C77" s="16" t="s">
        <v>82</v>
      </c>
      <c r="D77" s="17" t="s">
        <v>435</v>
      </c>
      <c r="E77" s="16" t="s">
        <v>312</v>
      </c>
      <c r="F77" s="17" t="s">
        <v>155</v>
      </c>
      <c r="G77" s="15">
        <v>45468.98</v>
      </c>
      <c r="H77" s="15">
        <v>45468.98</v>
      </c>
      <c r="I77" s="15">
        <v>45428.959999999999</v>
      </c>
      <c r="J77" s="15">
        <f t="shared" si="7"/>
        <v>9540.0815999999995</v>
      </c>
      <c r="K77" s="15">
        <v>54969.04</v>
      </c>
      <c r="L77" s="15" t="s">
        <v>348</v>
      </c>
      <c r="M77" s="19">
        <v>43412</v>
      </c>
      <c r="N77" s="19">
        <v>43416</v>
      </c>
      <c r="O77" s="21" t="s">
        <v>349</v>
      </c>
      <c r="P77" s="19" t="s">
        <v>350</v>
      </c>
      <c r="Q77" s="20">
        <v>1</v>
      </c>
      <c r="R77" s="14" t="s">
        <v>158</v>
      </c>
      <c r="S77" s="14" t="s">
        <v>172</v>
      </c>
    </row>
    <row r="78" spans="1:19" ht="25.5" x14ac:dyDescent="0.25">
      <c r="A78" s="16" t="s">
        <v>72</v>
      </c>
      <c r="B78" s="17" t="s">
        <v>75</v>
      </c>
      <c r="C78" s="16" t="s">
        <v>80</v>
      </c>
      <c r="D78" s="17" t="s">
        <v>436</v>
      </c>
      <c r="E78" s="16" t="s">
        <v>313</v>
      </c>
      <c r="F78" s="17" t="s">
        <v>156</v>
      </c>
      <c r="G78" s="15">
        <v>26256.54</v>
      </c>
      <c r="H78" s="15">
        <v>13128.27</v>
      </c>
      <c r="I78" s="15">
        <v>8890</v>
      </c>
      <c r="J78" s="15">
        <f t="shared" si="7"/>
        <v>1866.8999999999999</v>
      </c>
      <c r="K78" s="15">
        <f>+I78+J78</f>
        <v>10756.9</v>
      </c>
      <c r="L78" s="15" t="s">
        <v>462</v>
      </c>
      <c r="M78" s="19">
        <v>43395</v>
      </c>
      <c r="N78" s="19">
        <v>43395</v>
      </c>
      <c r="O78" s="21" t="s">
        <v>463</v>
      </c>
      <c r="P78" s="19" t="s">
        <v>464</v>
      </c>
      <c r="Q78" s="20">
        <v>4</v>
      </c>
      <c r="R78" s="14" t="s">
        <v>158</v>
      </c>
      <c r="S78" s="14" t="s">
        <v>172</v>
      </c>
    </row>
    <row r="79" spans="1:19" ht="38.25" x14ac:dyDescent="0.25">
      <c r="A79" s="16" t="s">
        <v>73</v>
      </c>
      <c r="B79" s="17" t="s">
        <v>75</v>
      </c>
      <c r="C79" s="16" t="s">
        <v>81</v>
      </c>
      <c r="D79" s="48" t="s">
        <v>461</v>
      </c>
      <c r="E79" s="16" t="s">
        <v>314</v>
      </c>
      <c r="F79" s="17" t="s">
        <v>157</v>
      </c>
      <c r="G79" s="18">
        <v>69830.539999999994</v>
      </c>
      <c r="H79" s="15">
        <v>69830.539999999994</v>
      </c>
      <c r="I79" s="15">
        <v>55491.13</v>
      </c>
      <c r="J79" s="15">
        <f t="shared" si="7"/>
        <v>11653.137299999999</v>
      </c>
      <c r="K79" s="15">
        <v>67144.27</v>
      </c>
      <c r="L79" s="15" t="s">
        <v>326</v>
      </c>
      <c r="M79" s="19">
        <v>43420</v>
      </c>
      <c r="N79" s="19">
        <v>43420</v>
      </c>
      <c r="O79" s="21" t="s">
        <v>393</v>
      </c>
      <c r="P79" s="19" t="s">
        <v>394</v>
      </c>
      <c r="Q79" s="20">
        <v>5</v>
      </c>
      <c r="R79" s="14" t="s">
        <v>158</v>
      </c>
      <c r="S79" s="14" t="s">
        <v>172</v>
      </c>
    </row>
    <row r="80" spans="1:19" ht="25.5" x14ac:dyDescent="0.25">
      <c r="A80" s="36" t="s">
        <v>176</v>
      </c>
      <c r="B80" s="37" t="s">
        <v>76</v>
      </c>
      <c r="C80" s="36" t="s">
        <v>82</v>
      </c>
      <c r="D80" s="37" t="s">
        <v>437</v>
      </c>
      <c r="E80" s="37" t="s">
        <v>315</v>
      </c>
      <c r="F80" s="6" t="s">
        <v>177</v>
      </c>
      <c r="G80" s="38">
        <v>12761</v>
      </c>
      <c r="H80" s="39">
        <v>12761</v>
      </c>
      <c r="I80" s="39">
        <v>8050</v>
      </c>
      <c r="J80" s="15">
        <f t="shared" si="7"/>
        <v>1690.5</v>
      </c>
      <c r="K80" s="15">
        <f>+I80+J80</f>
        <v>9740.5</v>
      </c>
      <c r="L80" s="6" t="s">
        <v>460</v>
      </c>
      <c r="M80" s="40">
        <v>43448</v>
      </c>
      <c r="N80" s="40">
        <v>43453</v>
      </c>
      <c r="O80" s="42" t="s">
        <v>375</v>
      </c>
      <c r="P80" s="40" t="s">
        <v>376</v>
      </c>
      <c r="Q80" s="41">
        <v>6</v>
      </c>
      <c r="R80" s="14" t="s">
        <v>158</v>
      </c>
      <c r="S80" s="14" t="s">
        <v>172</v>
      </c>
    </row>
    <row r="81" spans="1:19" ht="38.25" x14ac:dyDescent="0.25">
      <c r="A81" s="36" t="s">
        <v>178</v>
      </c>
      <c r="B81" s="37" t="s">
        <v>76</v>
      </c>
      <c r="C81" s="36" t="s">
        <v>81</v>
      </c>
      <c r="D81" s="37" t="s">
        <v>438</v>
      </c>
      <c r="E81" s="36" t="s">
        <v>316</v>
      </c>
      <c r="F81" s="6" t="s">
        <v>179</v>
      </c>
      <c r="G81" s="38">
        <v>359364.62</v>
      </c>
      <c r="H81" s="39">
        <v>359364.62</v>
      </c>
      <c r="I81" s="39">
        <v>225149.74</v>
      </c>
      <c r="J81" s="15">
        <f t="shared" si="7"/>
        <v>47281.445399999997</v>
      </c>
      <c r="K81" s="15">
        <f>+I81+J81</f>
        <v>272431.18539999996</v>
      </c>
      <c r="L81" s="24" t="s">
        <v>170</v>
      </c>
      <c r="M81" s="40">
        <v>43454</v>
      </c>
      <c r="N81" s="40">
        <v>43468</v>
      </c>
      <c r="O81" s="42" t="s">
        <v>468</v>
      </c>
      <c r="P81" s="40" t="s">
        <v>469</v>
      </c>
      <c r="Q81" s="41">
        <v>6</v>
      </c>
      <c r="R81" s="14" t="s">
        <v>158</v>
      </c>
      <c r="S81" s="14" t="s">
        <v>172</v>
      </c>
    </row>
    <row r="82" spans="1:19" ht="38.25" x14ac:dyDescent="0.25">
      <c r="A82" s="36" t="s">
        <v>180</v>
      </c>
      <c r="B82" s="37" t="s">
        <v>76</v>
      </c>
      <c r="C82" s="36" t="s">
        <v>80</v>
      </c>
      <c r="D82" s="37" t="s">
        <v>439</v>
      </c>
      <c r="E82" s="36" t="s">
        <v>292</v>
      </c>
      <c r="F82" s="6" t="s">
        <v>130</v>
      </c>
      <c r="G82" s="38">
        <v>98572.26</v>
      </c>
      <c r="H82" s="39">
        <v>24962.34</v>
      </c>
      <c r="I82" s="52">
        <v>22000</v>
      </c>
      <c r="J82" s="15">
        <v>4620</v>
      </c>
      <c r="K82" s="15">
        <v>26620</v>
      </c>
      <c r="L82" s="24" t="s">
        <v>334</v>
      </c>
      <c r="M82" s="40">
        <v>43432</v>
      </c>
      <c r="N82" s="40">
        <v>43445</v>
      </c>
      <c r="O82" s="42" t="s">
        <v>459</v>
      </c>
      <c r="P82" s="40" t="s">
        <v>215</v>
      </c>
      <c r="Q82" s="41">
        <v>2</v>
      </c>
      <c r="R82" s="14" t="s">
        <v>158</v>
      </c>
      <c r="S82" s="14" t="s">
        <v>172</v>
      </c>
    </row>
    <row r="83" spans="1:19" ht="25.5" x14ac:dyDescent="0.25">
      <c r="A83" s="36" t="s">
        <v>181</v>
      </c>
      <c r="B83" s="37" t="s">
        <v>76</v>
      </c>
      <c r="C83" s="36" t="s">
        <v>81</v>
      </c>
      <c r="D83" s="37" t="s">
        <v>440</v>
      </c>
      <c r="E83" s="36" t="s">
        <v>267</v>
      </c>
      <c r="F83" s="6" t="s">
        <v>182</v>
      </c>
      <c r="G83" s="38">
        <v>7359.68</v>
      </c>
      <c r="H83" s="39">
        <v>7359.68</v>
      </c>
      <c r="I83" s="39">
        <v>6991.7</v>
      </c>
      <c r="J83" s="15">
        <f>I83*0.21</f>
        <v>1468.2569999999998</v>
      </c>
      <c r="K83" s="15">
        <f>I83+J83</f>
        <v>8459.9570000000003</v>
      </c>
      <c r="L83" s="24" t="s">
        <v>168</v>
      </c>
      <c r="M83" s="40">
        <v>43432</v>
      </c>
      <c r="N83" s="40">
        <v>43445</v>
      </c>
      <c r="O83" s="40" t="s">
        <v>454</v>
      </c>
      <c r="P83" s="40" t="s">
        <v>211</v>
      </c>
      <c r="Q83" s="41">
        <v>1</v>
      </c>
      <c r="R83" s="14" t="s">
        <v>158</v>
      </c>
      <c r="S83" s="14" t="s">
        <v>172</v>
      </c>
    </row>
    <row r="84" spans="1:19" ht="25.5" x14ac:dyDescent="0.25">
      <c r="A84" s="36" t="s">
        <v>183</v>
      </c>
      <c r="B84" s="37" t="s">
        <v>338</v>
      </c>
      <c r="C84" s="36" t="s">
        <v>80</v>
      </c>
      <c r="D84" s="36" t="s">
        <v>441</v>
      </c>
      <c r="E84" s="36" t="s">
        <v>317</v>
      </c>
      <c r="F84" s="24" t="s">
        <v>184</v>
      </c>
      <c r="G84" s="39">
        <v>3000</v>
      </c>
      <c r="H84" s="39">
        <v>3000</v>
      </c>
      <c r="I84" s="39">
        <v>1798</v>
      </c>
      <c r="J84" s="15">
        <f>I84*21%</f>
        <v>377.58</v>
      </c>
      <c r="K84" s="15">
        <f>I84+J84</f>
        <v>2175.58</v>
      </c>
      <c r="L84" s="24" t="s">
        <v>334</v>
      </c>
      <c r="M84" s="40">
        <v>43410</v>
      </c>
      <c r="N84" s="40">
        <v>43410</v>
      </c>
      <c r="O84" s="42" t="s">
        <v>337</v>
      </c>
      <c r="P84" s="49" t="s">
        <v>476</v>
      </c>
      <c r="Q84" s="41">
        <v>2</v>
      </c>
      <c r="R84" s="13" t="s">
        <v>158</v>
      </c>
      <c r="S84" s="13" t="s">
        <v>505</v>
      </c>
    </row>
    <row r="85" spans="1:19" ht="38.25" x14ac:dyDescent="0.25">
      <c r="A85" s="36" t="s">
        <v>185</v>
      </c>
      <c r="B85" s="37" t="s">
        <v>75</v>
      </c>
      <c r="C85" s="36" t="s">
        <v>82</v>
      </c>
      <c r="D85" s="37" t="s">
        <v>442</v>
      </c>
      <c r="E85" s="36" t="s">
        <v>318</v>
      </c>
      <c r="F85" s="6" t="s">
        <v>186</v>
      </c>
      <c r="G85" s="39">
        <v>7398.2</v>
      </c>
      <c r="H85" s="39">
        <v>7398.2</v>
      </c>
      <c r="I85" s="39">
        <v>5280</v>
      </c>
      <c r="J85" s="15">
        <f>I85*21%</f>
        <v>1108.8</v>
      </c>
      <c r="K85" s="15">
        <f>I85+J85</f>
        <v>6388.8</v>
      </c>
      <c r="L85" s="24" t="s">
        <v>360</v>
      </c>
      <c r="M85" s="40">
        <v>43417</v>
      </c>
      <c r="N85" s="40">
        <v>43417</v>
      </c>
      <c r="O85" s="40" t="s">
        <v>361</v>
      </c>
      <c r="P85" s="40" t="s">
        <v>362</v>
      </c>
      <c r="Q85" s="41">
        <v>3</v>
      </c>
      <c r="R85" s="14" t="s">
        <v>158</v>
      </c>
      <c r="S85" s="14" t="s">
        <v>172</v>
      </c>
    </row>
    <row r="86" spans="1:19" ht="25.5" x14ac:dyDescent="0.25">
      <c r="A86" s="36" t="s">
        <v>340</v>
      </c>
      <c r="B86" s="37" t="s">
        <v>75</v>
      </c>
      <c r="C86" s="36" t="s">
        <v>80</v>
      </c>
      <c r="D86" s="36" t="s">
        <v>443</v>
      </c>
      <c r="E86" s="36" t="s">
        <v>341</v>
      </c>
      <c r="F86" s="6" t="s">
        <v>342</v>
      </c>
      <c r="G86" s="38">
        <v>25000</v>
      </c>
      <c r="H86" s="39">
        <v>25000</v>
      </c>
      <c r="I86" s="39">
        <v>22353.83</v>
      </c>
      <c r="J86" s="15">
        <f>+I86*0.21</f>
        <v>4694.3042999999998</v>
      </c>
      <c r="K86" s="15">
        <f>+I86+J86</f>
        <v>27048.134300000002</v>
      </c>
      <c r="L86" s="24" t="s">
        <v>483</v>
      </c>
      <c r="M86" s="40">
        <v>43441</v>
      </c>
      <c r="N86" s="40">
        <v>43441</v>
      </c>
      <c r="O86" s="40" t="s">
        <v>484</v>
      </c>
      <c r="P86" s="53" t="s">
        <v>485</v>
      </c>
      <c r="Q86" s="41">
        <v>1</v>
      </c>
      <c r="R86" s="14" t="s">
        <v>158</v>
      </c>
      <c r="S86" s="14" t="s">
        <v>172</v>
      </c>
    </row>
    <row r="87" spans="1:19" ht="25.5" x14ac:dyDescent="0.25">
      <c r="A87" s="36" t="s">
        <v>343</v>
      </c>
      <c r="B87" s="37" t="s">
        <v>75</v>
      </c>
      <c r="C87" s="36" t="s">
        <v>81</v>
      </c>
      <c r="D87" s="37" t="s">
        <v>444</v>
      </c>
      <c r="E87" s="36" t="s">
        <v>344</v>
      </c>
      <c r="F87" s="6" t="s">
        <v>345</v>
      </c>
      <c r="G87" s="38">
        <v>17179.66</v>
      </c>
      <c r="H87" s="39">
        <v>17179.66</v>
      </c>
      <c r="I87" s="39">
        <v>9055.36</v>
      </c>
      <c r="J87" s="15">
        <f>I87*21%</f>
        <v>1901.6256000000001</v>
      </c>
      <c r="K87" s="15">
        <f>I87+J87</f>
        <v>10956.9856</v>
      </c>
      <c r="L87" s="24" t="s">
        <v>168</v>
      </c>
      <c r="M87" s="40">
        <v>43447</v>
      </c>
      <c r="N87" s="40">
        <v>43447</v>
      </c>
      <c r="O87" s="40" t="s">
        <v>491</v>
      </c>
      <c r="P87" s="40" t="s">
        <v>492</v>
      </c>
      <c r="Q87" s="41">
        <v>5</v>
      </c>
      <c r="R87" s="14" t="s">
        <v>158</v>
      </c>
      <c r="S87" s="14" t="s">
        <v>172</v>
      </c>
    </row>
    <row r="88" spans="1:19" ht="38.25" x14ac:dyDescent="0.25">
      <c r="A88" s="36" t="s">
        <v>346</v>
      </c>
      <c r="B88" s="37" t="s">
        <v>75</v>
      </c>
      <c r="C88" s="36" t="s">
        <v>81</v>
      </c>
      <c r="D88" s="37" t="s">
        <v>445</v>
      </c>
      <c r="E88" s="36" t="s">
        <v>276</v>
      </c>
      <c r="F88" s="6" t="s">
        <v>347</v>
      </c>
      <c r="G88" s="38">
        <v>34726.31</v>
      </c>
      <c r="H88" s="38">
        <v>34726.31</v>
      </c>
      <c r="I88" s="39">
        <v>28979.15</v>
      </c>
      <c r="J88" s="15">
        <f>+I88*0.21</f>
        <v>6085.6215000000002</v>
      </c>
      <c r="K88" s="15">
        <f>+I88+J88</f>
        <v>35064.771500000003</v>
      </c>
      <c r="L88" s="24" t="s">
        <v>493</v>
      </c>
      <c r="M88" s="40">
        <v>43444</v>
      </c>
      <c r="N88" s="40">
        <v>43444</v>
      </c>
      <c r="O88" s="42" t="s">
        <v>242</v>
      </c>
      <c r="P88" s="49" t="s">
        <v>221</v>
      </c>
      <c r="Q88" s="41">
        <v>3</v>
      </c>
      <c r="R88" s="14" t="s">
        <v>158</v>
      </c>
      <c r="S88" s="14" t="s">
        <v>172</v>
      </c>
    </row>
    <row r="89" spans="1:19" ht="38.25" x14ac:dyDescent="0.25">
      <c r="A89" s="36" t="s">
        <v>356</v>
      </c>
      <c r="B89" s="37" t="s">
        <v>75</v>
      </c>
      <c r="C89" s="36" t="s">
        <v>81</v>
      </c>
      <c r="D89" s="37" t="s">
        <v>446</v>
      </c>
      <c r="E89" s="36" t="s">
        <v>276</v>
      </c>
      <c r="F89" s="6" t="s">
        <v>357</v>
      </c>
      <c r="G89" s="38">
        <v>9051.9</v>
      </c>
      <c r="H89" s="38">
        <v>9051.9</v>
      </c>
      <c r="I89" s="39">
        <v>8056.19</v>
      </c>
      <c r="J89" s="15">
        <f>+I89*0.21</f>
        <v>1691.7998999999998</v>
      </c>
      <c r="K89" s="15">
        <f>+I89+J89</f>
        <v>9747.9898999999987</v>
      </c>
      <c r="L89" s="24" t="s">
        <v>167</v>
      </c>
      <c r="M89" s="40">
        <v>43447</v>
      </c>
      <c r="N89" s="40">
        <v>43447</v>
      </c>
      <c r="O89" s="42" t="s">
        <v>242</v>
      </c>
      <c r="P89" s="53" t="s">
        <v>221</v>
      </c>
      <c r="Q89" s="41">
        <v>2</v>
      </c>
      <c r="R89" s="14" t="s">
        <v>158</v>
      </c>
      <c r="S89" s="14" t="s">
        <v>172</v>
      </c>
    </row>
    <row r="90" spans="1:19" ht="25.5" x14ac:dyDescent="0.25">
      <c r="A90" s="36" t="s">
        <v>467</v>
      </c>
      <c r="B90" s="37" t="s">
        <v>76</v>
      </c>
      <c r="C90" s="36" t="s">
        <v>80</v>
      </c>
      <c r="D90" s="37" t="s">
        <v>466</v>
      </c>
      <c r="E90" s="36">
        <v>63712700</v>
      </c>
      <c r="F90" s="6"/>
      <c r="G90" s="38">
        <v>49429.97</v>
      </c>
      <c r="H90" s="39">
        <v>49429.97</v>
      </c>
      <c r="I90" s="39"/>
      <c r="J90" s="15"/>
      <c r="K90" s="15"/>
      <c r="L90" s="24"/>
      <c r="M90" s="40">
        <v>43447</v>
      </c>
      <c r="N90" s="40"/>
      <c r="O90" s="40"/>
      <c r="P90" s="40"/>
      <c r="Q90" s="41"/>
      <c r="R90" s="14" t="s">
        <v>159</v>
      </c>
      <c r="S90" s="14" t="s">
        <v>254</v>
      </c>
    </row>
    <row r="91" spans="1:19" ht="38.25" x14ac:dyDescent="0.25">
      <c r="A91" s="23" t="s">
        <v>457</v>
      </c>
      <c r="B91" s="26" t="s">
        <v>74</v>
      </c>
      <c r="C91" s="23" t="s">
        <v>80</v>
      </c>
      <c r="D91" s="26" t="s">
        <v>458</v>
      </c>
      <c r="E91" s="23">
        <v>71000000</v>
      </c>
      <c r="F91" s="13"/>
      <c r="G91" s="54">
        <v>432000</v>
      </c>
      <c r="H91" s="55">
        <v>432000</v>
      </c>
      <c r="I91" s="55"/>
      <c r="J91" s="28"/>
      <c r="K91" s="28"/>
      <c r="L91" s="14"/>
      <c r="M91" s="56"/>
      <c r="N91" s="56"/>
      <c r="O91" s="56"/>
      <c r="P91" s="56"/>
      <c r="Q91" s="57"/>
      <c r="R91" s="14" t="s">
        <v>323</v>
      </c>
      <c r="S91" s="14"/>
    </row>
    <row r="92" spans="1:19" ht="25.5" x14ac:dyDescent="0.25">
      <c r="A92" s="36" t="s">
        <v>472</v>
      </c>
      <c r="B92" s="37" t="s">
        <v>465</v>
      </c>
      <c r="C92" s="36" t="s">
        <v>80</v>
      </c>
      <c r="D92" s="37" t="s">
        <v>473</v>
      </c>
      <c r="E92" s="36">
        <v>723200000</v>
      </c>
      <c r="F92" s="6"/>
      <c r="G92" s="38">
        <v>26000</v>
      </c>
      <c r="H92" s="39">
        <v>26000</v>
      </c>
      <c r="I92" s="39">
        <v>25469.79</v>
      </c>
      <c r="J92" s="15">
        <f>+I92*0.21</f>
        <v>5348.6558999999997</v>
      </c>
      <c r="K92" s="15">
        <f>+I92+J92</f>
        <v>30818.445899999999</v>
      </c>
      <c r="L92" s="24" t="s">
        <v>334</v>
      </c>
      <c r="M92" s="40">
        <v>43462</v>
      </c>
      <c r="N92" s="40">
        <v>43462</v>
      </c>
      <c r="O92" s="40" t="s">
        <v>486</v>
      </c>
      <c r="P92" s="40" t="s">
        <v>487</v>
      </c>
      <c r="Q92" s="41">
        <v>1</v>
      </c>
      <c r="R92" s="14" t="s">
        <v>158</v>
      </c>
      <c r="S92" s="14" t="s">
        <v>172</v>
      </c>
    </row>
    <row r="93" spans="1:19" ht="45" x14ac:dyDescent="0.25">
      <c r="A93" s="58" t="s">
        <v>497</v>
      </c>
      <c r="B93" s="59" t="s">
        <v>465</v>
      </c>
      <c r="C93" s="58" t="s">
        <v>80</v>
      </c>
      <c r="D93" s="58" t="s">
        <v>498</v>
      </c>
      <c r="E93" s="62">
        <v>64121000</v>
      </c>
      <c r="F93" s="58"/>
      <c r="G93" s="60">
        <v>75000</v>
      </c>
      <c r="H93" s="60">
        <v>75000</v>
      </c>
      <c r="I93" s="60">
        <v>75000</v>
      </c>
      <c r="J93" s="60">
        <f>+I93*0.21</f>
        <v>15750</v>
      </c>
      <c r="K93" s="60">
        <f>+I93+J93</f>
        <v>90750</v>
      </c>
      <c r="L93" s="58" t="s">
        <v>334</v>
      </c>
      <c r="M93" s="61">
        <v>43445</v>
      </c>
      <c r="N93" s="61">
        <v>43445</v>
      </c>
      <c r="O93" s="59" t="s">
        <v>496</v>
      </c>
      <c r="P93" s="58" t="s">
        <v>495</v>
      </c>
      <c r="Q93" s="62">
        <v>1</v>
      </c>
      <c r="R93" s="63" t="s">
        <v>158</v>
      </c>
      <c r="S93" s="63" t="s">
        <v>172</v>
      </c>
    </row>
    <row r="98" spans="1:19" x14ac:dyDescent="0.25">
      <c r="A98" s="44"/>
      <c r="B98" s="43"/>
      <c r="C98" s="44"/>
      <c r="D98" s="44"/>
      <c r="E98" s="44"/>
      <c r="F98" s="44"/>
      <c r="G98" s="45"/>
      <c r="H98" s="45"/>
      <c r="I98" s="45"/>
      <c r="J98" s="44"/>
      <c r="K98" s="44"/>
      <c r="L98" s="44"/>
      <c r="M98" s="46"/>
      <c r="N98" s="46"/>
      <c r="O98" s="46"/>
      <c r="P98" s="46"/>
      <c r="Q98" s="47"/>
      <c r="R98" s="44"/>
      <c r="S98" s="44"/>
    </row>
    <row r="99" spans="1:19" x14ac:dyDescent="0.25">
      <c r="A99" s="44"/>
      <c r="B99" s="43"/>
      <c r="C99" s="44"/>
      <c r="D99" s="44"/>
      <c r="E99" s="44"/>
      <c r="F99" s="44"/>
      <c r="G99" s="45"/>
      <c r="H99" s="45"/>
      <c r="I99" s="45"/>
      <c r="J99" s="44"/>
      <c r="K99" s="44"/>
      <c r="L99" s="44"/>
      <c r="M99" s="46"/>
      <c r="N99" s="46"/>
      <c r="O99" s="46"/>
      <c r="P99" s="46"/>
      <c r="Q99" s="47"/>
      <c r="R99" s="44"/>
      <c r="S99" s="44"/>
    </row>
    <row r="100" spans="1:19" x14ac:dyDescent="0.25">
      <c r="A100" s="44"/>
      <c r="B100" s="43"/>
      <c r="C100" s="44"/>
      <c r="D100" s="44"/>
      <c r="E100" s="44"/>
      <c r="F100" s="44"/>
      <c r="G100" s="45"/>
      <c r="H100" s="45"/>
      <c r="I100" s="45"/>
      <c r="J100" s="44"/>
      <c r="K100" s="44"/>
      <c r="L100" s="44"/>
      <c r="M100" s="46"/>
      <c r="N100" s="46"/>
      <c r="O100" s="46"/>
      <c r="P100" s="46"/>
      <c r="Q100" s="47"/>
      <c r="R100" s="44"/>
      <c r="S100" s="44"/>
    </row>
    <row r="101" spans="1:19" x14ac:dyDescent="0.25">
      <c r="A101" s="44"/>
      <c r="B101" s="43"/>
      <c r="C101" s="44"/>
      <c r="D101" s="44"/>
      <c r="E101" s="44"/>
      <c r="F101" s="44"/>
      <c r="G101" s="45"/>
      <c r="H101" s="45"/>
      <c r="I101" s="45"/>
      <c r="J101" s="44"/>
      <c r="K101" s="44"/>
      <c r="L101" s="44"/>
      <c r="M101" s="46"/>
      <c r="N101" s="46"/>
      <c r="O101" s="46"/>
      <c r="P101" s="46"/>
      <c r="Q101" s="47"/>
      <c r="R101" s="44"/>
      <c r="S101" s="44"/>
    </row>
    <row r="102" spans="1:19" x14ac:dyDescent="0.25">
      <c r="A102" s="44"/>
      <c r="B102" s="43"/>
      <c r="C102" s="44"/>
      <c r="D102" s="44"/>
      <c r="E102" s="44"/>
      <c r="F102" s="44"/>
      <c r="G102" s="45"/>
      <c r="H102" s="45"/>
      <c r="I102" s="45"/>
      <c r="J102" s="44"/>
      <c r="K102" s="44"/>
      <c r="L102" s="44"/>
      <c r="M102" s="46"/>
      <c r="N102" s="46"/>
      <c r="O102" s="46"/>
      <c r="P102" s="46"/>
      <c r="Q102" s="47"/>
      <c r="R102" s="44"/>
      <c r="S102" s="44"/>
    </row>
    <row r="103" spans="1:19" x14ac:dyDescent="0.25">
      <c r="A103" s="44"/>
      <c r="B103" s="43"/>
      <c r="C103" s="44"/>
      <c r="D103" s="44"/>
      <c r="E103" s="44"/>
      <c r="F103" s="44"/>
      <c r="G103" s="45"/>
      <c r="H103" s="45"/>
      <c r="I103" s="45"/>
      <c r="J103" s="44"/>
      <c r="K103" s="44"/>
      <c r="L103" s="44"/>
      <c r="M103" s="46"/>
      <c r="N103" s="46"/>
      <c r="O103" s="46"/>
      <c r="P103" s="46"/>
      <c r="Q103" s="47"/>
      <c r="R103" s="44"/>
      <c r="S103" s="44"/>
    </row>
    <row r="104" spans="1:19" x14ac:dyDescent="0.25">
      <c r="A104" s="44"/>
      <c r="B104" s="43"/>
      <c r="C104" s="44"/>
      <c r="D104" s="44"/>
      <c r="E104" s="44"/>
      <c r="F104" s="44"/>
      <c r="G104" s="45"/>
      <c r="H104" s="45"/>
      <c r="I104" s="45"/>
      <c r="J104" s="44"/>
      <c r="K104" s="44"/>
      <c r="L104" s="44"/>
      <c r="M104" s="46"/>
      <c r="N104" s="46"/>
      <c r="O104" s="46"/>
      <c r="P104" s="46"/>
      <c r="Q104" s="47"/>
      <c r="R104" s="44"/>
      <c r="S104" s="44"/>
    </row>
    <row r="105" spans="1:19" x14ac:dyDescent="0.25">
      <c r="A105" s="44"/>
      <c r="B105" s="43"/>
      <c r="C105" s="44"/>
      <c r="D105" s="44"/>
      <c r="E105" s="44"/>
      <c r="F105" s="44"/>
      <c r="G105" s="45"/>
      <c r="H105" s="45"/>
      <c r="I105" s="45"/>
      <c r="J105" s="44"/>
      <c r="K105" s="44"/>
      <c r="L105" s="44"/>
      <c r="M105" s="46"/>
      <c r="N105" s="46"/>
      <c r="O105" s="46"/>
      <c r="P105" s="46"/>
      <c r="Q105" s="47"/>
      <c r="R105" s="44"/>
      <c r="S105" s="44"/>
    </row>
    <row r="106" spans="1:19" x14ac:dyDescent="0.25">
      <c r="A106" s="44"/>
      <c r="B106" s="43"/>
      <c r="C106" s="44"/>
      <c r="D106" s="44"/>
      <c r="E106" s="44"/>
      <c r="F106" s="44"/>
      <c r="G106" s="45"/>
      <c r="H106" s="45"/>
      <c r="I106" s="45"/>
      <c r="J106" s="44"/>
      <c r="K106" s="44"/>
      <c r="L106" s="44"/>
      <c r="M106" s="46"/>
      <c r="N106" s="46"/>
      <c r="O106" s="46"/>
      <c r="P106" s="46"/>
      <c r="Q106" s="47"/>
      <c r="R106" s="44"/>
      <c r="S106" s="44"/>
    </row>
    <row r="107" spans="1:19" x14ac:dyDescent="0.25">
      <c r="A107" s="44"/>
      <c r="B107" s="43"/>
      <c r="C107" s="44"/>
      <c r="D107" s="44"/>
      <c r="E107" s="44"/>
      <c r="F107" s="44"/>
      <c r="G107" s="45"/>
      <c r="H107" s="45"/>
      <c r="I107" s="45"/>
      <c r="J107" s="44"/>
      <c r="K107" s="44"/>
      <c r="L107" s="44"/>
      <c r="M107" s="46"/>
      <c r="N107" s="46"/>
      <c r="O107" s="46"/>
      <c r="P107" s="46"/>
      <c r="Q107" s="47"/>
      <c r="R107" s="44"/>
      <c r="S107" s="44"/>
    </row>
    <row r="108" spans="1:19" x14ac:dyDescent="0.25">
      <c r="A108" s="44"/>
      <c r="B108" s="43"/>
      <c r="C108" s="44"/>
      <c r="D108" s="44"/>
      <c r="E108" s="44"/>
      <c r="F108" s="44"/>
      <c r="G108" s="45"/>
      <c r="H108" s="45"/>
      <c r="I108" s="45"/>
      <c r="J108" s="44"/>
      <c r="K108" s="44"/>
      <c r="L108" s="44"/>
      <c r="M108" s="46"/>
      <c r="N108" s="46"/>
      <c r="O108" s="46"/>
      <c r="P108" s="46"/>
      <c r="Q108" s="47"/>
      <c r="R108" s="44"/>
      <c r="S108" s="44"/>
    </row>
    <row r="109" spans="1:19" x14ac:dyDescent="0.25">
      <c r="A109" s="44"/>
      <c r="B109" s="43"/>
      <c r="C109" s="44"/>
      <c r="D109" s="44"/>
      <c r="E109" s="44"/>
      <c r="F109" s="44"/>
      <c r="G109" s="45"/>
      <c r="H109" s="45"/>
      <c r="I109" s="45"/>
      <c r="J109" s="44"/>
      <c r="K109" s="44"/>
      <c r="L109" s="44"/>
      <c r="M109" s="46"/>
      <c r="N109" s="46"/>
      <c r="O109" s="46"/>
      <c r="P109" s="46"/>
      <c r="Q109" s="47"/>
      <c r="R109" s="44"/>
      <c r="S109" s="44"/>
    </row>
    <row r="110" spans="1:19" x14ac:dyDescent="0.25">
      <c r="A110" s="44"/>
      <c r="B110" s="43"/>
      <c r="C110" s="44"/>
      <c r="D110" s="44"/>
      <c r="E110" s="44"/>
      <c r="F110" s="44"/>
      <c r="G110" s="45"/>
      <c r="H110" s="45"/>
      <c r="I110" s="45"/>
      <c r="J110" s="44"/>
      <c r="K110" s="44"/>
      <c r="L110" s="44"/>
      <c r="M110" s="46"/>
      <c r="N110" s="46"/>
      <c r="O110" s="46"/>
      <c r="P110" s="46"/>
      <c r="Q110" s="47"/>
      <c r="R110" s="44"/>
      <c r="S110" s="44"/>
    </row>
    <row r="111" spans="1:19" x14ac:dyDescent="0.25">
      <c r="A111" s="44"/>
      <c r="B111" s="43"/>
      <c r="C111" s="44"/>
      <c r="D111" s="44"/>
      <c r="E111" s="44"/>
      <c r="F111" s="44"/>
      <c r="G111" s="45"/>
      <c r="H111" s="45"/>
      <c r="I111" s="45"/>
      <c r="J111" s="44"/>
      <c r="K111" s="44"/>
      <c r="L111" s="44"/>
      <c r="M111" s="46"/>
      <c r="N111" s="46"/>
      <c r="O111" s="46"/>
      <c r="P111" s="46"/>
      <c r="Q111" s="47"/>
      <c r="R111" s="44"/>
      <c r="S111" s="44"/>
    </row>
    <row r="112" spans="1:19" x14ac:dyDescent="0.25">
      <c r="A112" s="44"/>
      <c r="B112" s="43"/>
      <c r="C112" s="44"/>
      <c r="D112" s="44"/>
      <c r="E112" s="44"/>
      <c r="F112" s="44"/>
      <c r="G112" s="45"/>
      <c r="H112" s="45"/>
      <c r="I112" s="45"/>
      <c r="J112" s="44"/>
      <c r="K112" s="44"/>
      <c r="L112" s="44"/>
      <c r="M112" s="46"/>
      <c r="N112" s="46"/>
      <c r="O112" s="46"/>
      <c r="P112" s="46"/>
      <c r="Q112" s="47"/>
      <c r="R112" s="44"/>
      <c r="S112" s="44"/>
    </row>
    <row r="113" spans="1:19" x14ac:dyDescent="0.25">
      <c r="A113" s="44"/>
      <c r="B113" s="43"/>
      <c r="C113" s="44"/>
      <c r="D113" s="44"/>
      <c r="E113" s="44"/>
      <c r="F113" s="44"/>
      <c r="G113" s="45"/>
      <c r="H113" s="45"/>
      <c r="I113" s="45"/>
      <c r="J113" s="44"/>
      <c r="K113" s="44"/>
      <c r="L113" s="44"/>
      <c r="M113" s="46"/>
      <c r="N113" s="46"/>
      <c r="O113" s="46"/>
      <c r="P113" s="46"/>
      <c r="Q113" s="47"/>
      <c r="R113" s="44"/>
      <c r="S113" s="44"/>
    </row>
    <row r="114" spans="1:19" x14ac:dyDescent="0.25">
      <c r="A114" s="44"/>
      <c r="B114" s="43"/>
      <c r="C114" s="44"/>
      <c r="D114" s="44"/>
      <c r="E114" s="44"/>
      <c r="F114" s="44"/>
      <c r="G114" s="45"/>
      <c r="H114" s="45"/>
      <c r="I114" s="45"/>
      <c r="J114" s="44"/>
      <c r="K114" s="44"/>
      <c r="L114" s="44"/>
      <c r="M114" s="46"/>
      <c r="N114" s="46"/>
      <c r="O114" s="46"/>
      <c r="P114" s="46"/>
      <c r="Q114" s="47"/>
      <c r="R114" s="44"/>
      <c r="S114" s="44"/>
    </row>
    <row r="115" spans="1:19" x14ac:dyDescent="0.25">
      <c r="A115" s="44"/>
      <c r="B115" s="43"/>
      <c r="C115" s="44"/>
      <c r="D115" s="44"/>
      <c r="E115" s="44"/>
      <c r="F115" s="44"/>
      <c r="G115" s="45"/>
      <c r="H115" s="45"/>
      <c r="I115" s="45"/>
      <c r="J115" s="44"/>
      <c r="K115" s="44"/>
      <c r="L115" s="44"/>
      <c r="M115" s="46"/>
      <c r="N115" s="46"/>
      <c r="O115" s="46"/>
      <c r="P115" s="46"/>
      <c r="Q115" s="47"/>
      <c r="R115" s="44"/>
      <c r="S115" s="44"/>
    </row>
    <row r="116" spans="1:19" x14ac:dyDescent="0.25">
      <c r="A116" s="44"/>
      <c r="B116" s="43"/>
      <c r="C116" s="44"/>
      <c r="D116" s="44"/>
      <c r="E116" s="44"/>
      <c r="F116" s="44"/>
      <c r="G116" s="45"/>
      <c r="H116" s="45"/>
      <c r="I116" s="45"/>
      <c r="J116" s="44"/>
      <c r="K116" s="44"/>
      <c r="L116" s="44"/>
      <c r="M116" s="46"/>
      <c r="N116" s="46"/>
      <c r="O116" s="46"/>
      <c r="P116" s="46"/>
      <c r="Q116" s="47"/>
      <c r="R116" s="44"/>
      <c r="S116" s="44"/>
    </row>
    <row r="117" spans="1:19" x14ac:dyDescent="0.25">
      <c r="A117" s="44"/>
      <c r="B117" s="43"/>
      <c r="C117" s="44"/>
      <c r="D117" s="44"/>
      <c r="E117" s="44"/>
      <c r="F117" s="44"/>
      <c r="G117" s="45"/>
      <c r="H117" s="45"/>
      <c r="I117" s="45"/>
      <c r="J117" s="44"/>
      <c r="K117" s="44"/>
      <c r="L117" s="44"/>
      <c r="M117" s="46"/>
      <c r="N117" s="46"/>
      <c r="O117" s="46"/>
      <c r="P117" s="46"/>
      <c r="Q117" s="47"/>
      <c r="R117" s="44"/>
      <c r="S117" s="44"/>
    </row>
    <row r="118" spans="1:19" x14ac:dyDescent="0.25">
      <c r="A118" s="44"/>
      <c r="B118" s="43"/>
      <c r="C118" s="44"/>
      <c r="D118" s="44"/>
      <c r="E118" s="44"/>
      <c r="F118" s="44"/>
      <c r="G118" s="45"/>
      <c r="H118" s="45"/>
      <c r="I118" s="45"/>
      <c r="J118" s="44"/>
      <c r="K118" s="44"/>
      <c r="L118" s="44"/>
      <c r="M118" s="46"/>
      <c r="N118" s="46"/>
      <c r="O118" s="46"/>
      <c r="P118" s="46"/>
      <c r="Q118" s="47"/>
      <c r="R118" s="44"/>
      <c r="S118" s="44"/>
    </row>
    <row r="119" spans="1:19" x14ac:dyDescent="0.25">
      <c r="A119" s="44"/>
      <c r="B119" s="43"/>
      <c r="C119" s="44"/>
      <c r="D119" s="44"/>
      <c r="E119" s="44"/>
      <c r="F119" s="44"/>
      <c r="G119" s="45"/>
      <c r="H119" s="45"/>
      <c r="I119" s="45"/>
      <c r="J119" s="44"/>
      <c r="K119" s="44"/>
      <c r="L119" s="44"/>
      <c r="M119" s="46"/>
      <c r="N119" s="46"/>
      <c r="O119" s="46"/>
      <c r="P119" s="46"/>
      <c r="Q119" s="47"/>
      <c r="R119" s="44"/>
      <c r="S119" s="44"/>
    </row>
    <row r="120" spans="1:19" x14ac:dyDescent="0.25">
      <c r="A120" s="44"/>
      <c r="B120" s="43"/>
      <c r="C120" s="44"/>
      <c r="D120" s="44"/>
      <c r="E120" s="44"/>
      <c r="F120" s="44"/>
      <c r="G120" s="45"/>
      <c r="H120" s="45"/>
      <c r="I120" s="45"/>
      <c r="J120" s="44"/>
      <c r="K120" s="44"/>
      <c r="L120" s="44"/>
      <c r="M120" s="46"/>
      <c r="N120" s="46"/>
      <c r="O120" s="46"/>
      <c r="P120" s="46"/>
      <c r="Q120" s="47"/>
      <c r="R120" s="44"/>
      <c r="S120" s="44"/>
    </row>
    <row r="121" spans="1:19" x14ac:dyDescent="0.25">
      <c r="A121" s="44"/>
      <c r="B121" s="43"/>
      <c r="C121" s="44"/>
      <c r="D121" s="44"/>
      <c r="E121" s="44"/>
      <c r="F121" s="44"/>
      <c r="G121" s="45"/>
      <c r="H121" s="45"/>
      <c r="I121" s="45"/>
      <c r="J121" s="44"/>
      <c r="K121" s="44"/>
      <c r="L121" s="44"/>
      <c r="M121" s="46"/>
      <c r="N121" s="46"/>
      <c r="O121" s="46"/>
      <c r="P121" s="46"/>
      <c r="Q121" s="47"/>
      <c r="R121" s="44"/>
      <c r="S121" s="44"/>
    </row>
    <row r="122" spans="1:19" x14ac:dyDescent="0.25">
      <c r="A122" s="44"/>
      <c r="B122" s="43"/>
      <c r="C122" s="44"/>
      <c r="D122" s="44"/>
      <c r="E122" s="44"/>
      <c r="F122" s="44"/>
      <c r="G122" s="45"/>
      <c r="H122" s="45"/>
      <c r="I122" s="45"/>
      <c r="J122" s="44"/>
      <c r="K122" s="44"/>
      <c r="L122" s="44"/>
      <c r="M122" s="46"/>
      <c r="N122" s="46"/>
      <c r="O122" s="46"/>
      <c r="P122" s="46"/>
      <c r="Q122" s="47"/>
      <c r="R122" s="44"/>
      <c r="S122" s="44"/>
    </row>
    <row r="123" spans="1:19" x14ac:dyDescent="0.25">
      <c r="A123" s="44"/>
      <c r="B123" s="43"/>
      <c r="C123" s="44"/>
      <c r="D123" s="44"/>
      <c r="E123" s="44"/>
      <c r="F123" s="44"/>
      <c r="G123" s="45"/>
      <c r="H123" s="45"/>
      <c r="I123" s="45"/>
      <c r="J123" s="44"/>
      <c r="K123" s="44"/>
      <c r="L123" s="44"/>
      <c r="M123" s="46"/>
      <c r="N123" s="46"/>
      <c r="O123" s="46"/>
      <c r="P123" s="46"/>
      <c r="Q123" s="47"/>
      <c r="R123" s="44"/>
      <c r="S123" s="44"/>
    </row>
    <row r="124" spans="1:19" x14ac:dyDescent="0.25">
      <c r="A124" s="44"/>
      <c r="B124" s="43"/>
      <c r="C124" s="44"/>
      <c r="D124" s="44"/>
      <c r="E124" s="44"/>
      <c r="F124" s="44"/>
      <c r="G124" s="45"/>
      <c r="H124" s="45"/>
      <c r="I124" s="45"/>
      <c r="J124" s="44"/>
      <c r="K124" s="44"/>
      <c r="L124" s="44"/>
      <c r="M124" s="46"/>
      <c r="N124" s="46"/>
      <c r="O124" s="46"/>
      <c r="P124" s="46"/>
      <c r="Q124" s="47"/>
      <c r="R124" s="44"/>
      <c r="S124" s="44"/>
    </row>
    <row r="125" spans="1:19" x14ac:dyDescent="0.25">
      <c r="A125" s="44"/>
      <c r="B125" s="43"/>
      <c r="C125" s="44"/>
      <c r="D125" s="44"/>
      <c r="E125" s="44"/>
      <c r="F125" s="44"/>
      <c r="G125" s="45"/>
      <c r="H125" s="45"/>
      <c r="I125" s="45"/>
      <c r="J125" s="44"/>
      <c r="K125" s="44"/>
      <c r="L125" s="44"/>
      <c r="M125" s="46"/>
      <c r="N125" s="46"/>
      <c r="O125" s="46"/>
      <c r="P125" s="46"/>
      <c r="Q125" s="47"/>
      <c r="R125" s="44"/>
      <c r="S125" s="44"/>
    </row>
    <row r="126" spans="1:19" x14ac:dyDescent="0.25">
      <c r="A126" s="44"/>
      <c r="B126" s="43"/>
      <c r="C126" s="44"/>
      <c r="D126" s="44"/>
      <c r="E126" s="44"/>
      <c r="F126" s="44"/>
      <c r="G126" s="45"/>
      <c r="H126" s="45"/>
      <c r="I126" s="45"/>
      <c r="J126" s="44"/>
      <c r="K126" s="44"/>
      <c r="L126" s="44"/>
      <c r="M126" s="46"/>
      <c r="N126" s="46"/>
      <c r="O126" s="46"/>
      <c r="P126" s="46"/>
      <c r="Q126" s="47"/>
      <c r="R126" s="44"/>
      <c r="S126" s="44"/>
    </row>
    <row r="127" spans="1:19" x14ac:dyDescent="0.25">
      <c r="A127" s="44"/>
      <c r="B127" s="43"/>
      <c r="C127" s="44"/>
      <c r="D127" s="44"/>
      <c r="E127" s="44"/>
      <c r="F127" s="44"/>
      <c r="G127" s="45"/>
      <c r="H127" s="45"/>
      <c r="I127" s="45"/>
      <c r="J127" s="44"/>
      <c r="K127" s="44"/>
      <c r="L127" s="44"/>
      <c r="M127" s="46"/>
      <c r="N127" s="46"/>
      <c r="O127" s="46"/>
      <c r="P127" s="46"/>
      <c r="Q127" s="47"/>
      <c r="R127" s="44"/>
      <c r="S127" s="44"/>
    </row>
    <row r="128" spans="1:19" x14ac:dyDescent="0.25">
      <c r="A128" s="44"/>
      <c r="B128" s="43"/>
      <c r="C128" s="44"/>
      <c r="D128" s="44"/>
      <c r="E128" s="44"/>
      <c r="F128" s="44"/>
      <c r="G128" s="45"/>
      <c r="H128" s="45"/>
      <c r="I128" s="45"/>
      <c r="J128" s="44"/>
      <c r="K128" s="44"/>
      <c r="L128" s="44"/>
      <c r="M128" s="46"/>
      <c r="N128" s="46"/>
      <c r="O128" s="46"/>
      <c r="P128" s="46"/>
      <c r="Q128" s="47"/>
      <c r="R128" s="44"/>
      <c r="S128" s="44"/>
    </row>
    <row r="129" spans="1:19" x14ac:dyDescent="0.25">
      <c r="A129" s="44"/>
      <c r="B129" s="43"/>
      <c r="C129" s="44"/>
      <c r="D129" s="44"/>
      <c r="E129" s="44"/>
      <c r="F129" s="44"/>
      <c r="G129" s="45"/>
      <c r="H129" s="45"/>
      <c r="I129" s="45"/>
      <c r="J129" s="44"/>
      <c r="K129" s="44"/>
      <c r="L129" s="44"/>
      <c r="M129" s="46"/>
      <c r="N129" s="46"/>
      <c r="O129" s="46"/>
      <c r="P129" s="46"/>
      <c r="Q129" s="47"/>
      <c r="R129" s="44"/>
      <c r="S129" s="44"/>
    </row>
    <row r="130" spans="1:19" x14ac:dyDescent="0.25">
      <c r="A130" s="44"/>
      <c r="B130" s="43"/>
      <c r="C130" s="44"/>
      <c r="D130" s="44"/>
      <c r="E130" s="44"/>
      <c r="F130" s="44"/>
      <c r="G130" s="45"/>
      <c r="H130" s="45"/>
      <c r="I130" s="45"/>
      <c r="J130" s="44"/>
      <c r="K130" s="44"/>
      <c r="L130" s="44"/>
      <c r="M130" s="46"/>
      <c r="N130" s="46"/>
      <c r="O130" s="46"/>
      <c r="P130" s="46"/>
      <c r="Q130" s="47"/>
      <c r="R130" s="44"/>
      <c r="S130" s="44"/>
    </row>
    <row r="131" spans="1:19" x14ac:dyDescent="0.25">
      <c r="A131" s="44"/>
      <c r="B131" s="43"/>
      <c r="C131" s="44"/>
      <c r="D131" s="44"/>
      <c r="E131" s="44"/>
      <c r="F131" s="44"/>
      <c r="G131" s="45"/>
      <c r="H131" s="45"/>
      <c r="I131" s="45"/>
      <c r="J131" s="44"/>
      <c r="K131" s="44"/>
      <c r="L131" s="44"/>
      <c r="M131" s="46"/>
      <c r="N131" s="46"/>
      <c r="O131" s="46"/>
      <c r="P131" s="46"/>
      <c r="Q131" s="47"/>
      <c r="R131" s="44"/>
      <c r="S131" s="44"/>
    </row>
    <row r="132" spans="1:19" x14ac:dyDescent="0.25">
      <c r="A132" s="44"/>
      <c r="B132" s="43"/>
      <c r="C132" s="44"/>
      <c r="D132" s="44"/>
      <c r="E132" s="44"/>
      <c r="F132" s="44"/>
      <c r="G132" s="45"/>
      <c r="H132" s="45"/>
      <c r="I132" s="45"/>
      <c r="J132" s="44"/>
      <c r="K132" s="44"/>
      <c r="L132" s="44"/>
      <c r="M132" s="46"/>
      <c r="N132" s="46"/>
      <c r="O132" s="46"/>
      <c r="P132" s="46"/>
      <c r="Q132" s="47"/>
      <c r="R132" s="44"/>
      <c r="S132" s="44"/>
    </row>
    <row r="133" spans="1:19" x14ac:dyDescent="0.25">
      <c r="A133" s="44"/>
      <c r="B133" s="43"/>
      <c r="C133" s="44"/>
      <c r="D133" s="44"/>
      <c r="E133" s="44"/>
      <c r="F133" s="44"/>
      <c r="G133" s="45"/>
      <c r="H133" s="45"/>
      <c r="I133" s="45"/>
      <c r="J133" s="44"/>
      <c r="K133" s="44"/>
      <c r="L133" s="44"/>
      <c r="M133" s="46"/>
      <c r="N133" s="46"/>
      <c r="O133" s="46"/>
      <c r="P133" s="46"/>
      <c r="Q133" s="47"/>
      <c r="R133" s="44"/>
      <c r="S133" s="44"/>
    </row>
    <row r="134" spans="1:19" x14ac:dyDescent="0.25">
      <c r="A134" s="44"/>
      <c r="B134" s="43"/>
      <c r="C134" s="44"/>
      <c r="D134" s="44"/>
      <c r="E134" s="44"/>
      <c r="F134" s="44"/>
      <c r="G134" s="45"/>
      <c r="H134" s="45"/>
      <c r="I134" s="45"/>
      <c r="J134" s="44"/>
      <c r="K134" s="44"/>
      <c r="L134" s="44"/>
      <c r="M134" s="46"/>
      <c r="N134" s="46"/>
      <c r="O134" s="46"/>
      <c r="P134" s="46"/>
      <c r="Q134" s="47"/>
      <c r="R134" s="44"/>
      <c r="S134" s="44"/>
    </row>
    <row r="135" spans="1:19" x14ac:dyDescent="0.25">
      <c r="A135" s="44"/>
      <c r="B135" s="43"/>
      <c r="C135" s="44"/>
      <c r="D135" s="44"/>
      <c r="E135" s="44"/>
      <c r="F135" s="44"/>
      <c r="G135" s="45"/>
      <c r="H135" s="45"/>
      <c r="I135" s="45"/>
      <c r="J135" s="44"/>
      <c r="K135" s="44"/>
      <c r="L135" s="44"/>
      <c r="M135" s="46"/>
      <c r="N135" s="46"/>
      <c r="O135" s="46"/>
      <c r="P135" s="46"/>
      <c r="Q135" s="47"/>
      <c r="R135" s="44"/>
      <c r="S135" s="44"/>
    </row>
    <row r="136" spans="1:19" x14ac:dyDescent="0.25">
      <c r="A136" s="44"/>
      <c r="B136" s="43"/>
      <c r="C136" s="44"/>
      <c r="D136" s="44"/>
      <c r="E136" s="44"/>
      <c r="F136" s="44"/>
      <c r="G136" s="45"/>
      <c r="H136" s="45"/>
      <c r="I136" s="45"/>
      <c r="J136" s="44"/>
      <c r="K136" s="44"/>
      <c r="L136" s="44"/>
      <c r="M136" s="46"/>
      <c r="N136" s="46"/>
      <c r="O136" s="46"/>
      <c r="P136" s="46"/>
      <c r="Q136" s="47"/>
      <c r="R136" s="44"/>
      <c r="S136" s="44"/>
    </row>
    <row r="137" spans="1:19" x14ac:dyDescent="0.25">
      <c r="A137" s="44"/>
      <c r="B137" s="43"/>
      <c r="C137" s="44"/>
      <c r="D137" s="44"/>
      <c r="E137" s="44"/>
      <c r="F137" s="44"/>
      <c r="G137" s="45"/>
      <c r="H137" s="45"/>
      <c r="I137" s="45"/>
      <c r="J137" s="44"/>
      <c r="K137" s="44"/>
      <c r="L137" s="44"/>
      <c r="M137" s="46"/>
      <c r="N137" s="46"/>
      <c r="O137" s="46"/>
      <c r="P137" s="46"/>
      <c r="Q137" s="47"/>
      <c r="R137" s="44"/>
      <c r="S137" s="44"/>
    </row>
    <row r="138" spans="1:19" x14ac:dyDescent="0.25">
      <c r="A138" s="44"/>
      <c r="B138" s="43"/>
      <c r="C138" s="44"/>
      <c r="D138" s="44"/>
      <c r="E138" s="44"/>
      <c r="F138" s="44"/>
      <c r="G138" s="45"/>
      <c r="H138" s="45"/>
      <c r="I138" s="45"/>
      <c r="J138" s="44"/>
      <c r="K138" s="44"/>
      <c r="L138" s="44"/>
      <c r="M138" s="46"/>
      <c r="N138" s="46"/>
      <c r="O138" s="46"/>
      <c r="P138" s="46"/>
      <c r="Q138" s="47"/>
      <c r="R138" s="44"/>
      <c r="S138" s="44"/>
    </row>
    <row r="139" spans="1:19" x14ac:dyDescent="0.25">
      <c r="A139" s="44"/>
      <c r="B139" s="43"/>
      <c r="C139" s="44"/>
      <c r="D139" s="44"/>
      <c r="E139" s="44"/>
      <c r="F139" s="44"/>
      <c r="G139" s="45"/>
      <c r="H139" s="45"/>
      <c r="I139" s="45"/>
      <c r="J139" s="44"/>
      <c r="K139" s="44"/>
      <c r="L139" s="44"/>
      <c r="M139" s="46"/>
      <c r="N139" s="46"/>
      <c r="O139" s="46"/>
      <c r="P139" s="46"/>
      <c r="Q139" s="47"/>
      <c r="R139" s="44"/>
      <c r="S139" s="44"/>
    </row>
    <row r="140" spans="1:19" x14ac:dyDescent="0.25">
      <c r="A140" s="44"/>
      <c r="B140" s="43"/>
      <c r="C140" s="44"/>
      <c r="D140" s="44"/>
      <c r="E140" s="44"/>
      <c r="F140" s="44"/>
      <c r="G140" s="45"/>
      <c r="H140" s="45"/>
      <c r="I140" s="45"/>
      <c r="J140" s="44"/>
      <c r="K140" s="44"/>
      <c r="L140" s="44"/>
      <c r="M140" s="46"/>
      <c r="N140" s="46"/>
      <c r="O140" s="46"/>
      <c r="P140" s="46"/>
      <c r="Q140" s="47"/>
      <c r="R140" s="44"/>
      <c r="S140" s="44"/>
    </row>
    <row r="141" spans="1:19" x14ac:dyDescent="0.25">
      <c r="A141" s="44"/>
      <c r="B141" s="43"/>
      <c r="C141" s="44"/>
      <c r="D141" s="44"/>
      <c r="E141" s="44"/>
      <c r="F141" s="44"/>
      <c r="G141" s="45"/>
      <c r="H141" s="45"/>
      <c r="I141" s="45"/>
      <c r="J141" s="44"/>
      <c r="K141" s="44"/>
      <c r="L141" s="44"/>
      <c r="M141" s="46"/>
      <c r="N141" s="46"/>
      <c r="O141" s="46"/>
      <c r="P141" s="46"/>
      <c r="Q141" s="47"/>
      <c r="R141" s="44"/>
      <c r="S141" s="44"/>
    </row>
    <row r="142" spans="1:19" x14ac:dyDescent="0.25">
      <c r="A142" s="44"/>
      <c r="B142" s="43"/>
      <c r="C142" s="44"/>
      <c r="D142" s="44"/>
      <c r="E142" s="44"/>
      <c r="F142" s="44"/>
      <c r="G142" s="45"/>
      <c r="H142" s="45"/>
      <c r="I142" s="45"/>
      <c r="J142" s="44"/>
      <c r="K142" s="44"/>
      <c r="L142" s="44"/>
      <c r="M142" s="46"/>
      <c r="N142" s="46"/>
      <c r="O142" s="46"/>
      <c r="P142" s="46"/>
      <c r="Q142" s="47"/>
      <c r="R142" s="44"/>
      <c r="S142" s="44"/>
    </row>
    <row r="143" spans="1:19" x14ac:dyDescent="0.25">
      <c r="A143" s="44"/>
      <c r="B143" s="43"/>
      <c r="C143" s="44"/>
      <c r="D143" s="44"/>
      <c r="E143" s="44"/>
      <c r="F143" s="44"/>
      <c r="G143" s="45"/>
      <c r="H143" s="45"/>
      <c r="I143" s="45"/>
      <c r="J143" s="44"/>
      <c r="K143" s="44"/>
      <c r="L143" s="44"/>
      <c r="M143" s="46"/>
      <c r="N143" s="46"/>
      <c r="O143" s="46"/>
      <c r="P143" s="46"/>
      <c r="Q143" s="47"/>
      <c r="R143" s="44"/>
      <c r="S143" s="44"/>
    </row>
    <row r="144" spans="1:19" x14ac:dyDescent="0.25">
      <c r="A144" s="44"/>
      <c r="B144" s="43"/>
      <c r="C144" s="44"/>
      <c r="D144" s="44"/>
      <c r="E144" s="44"/>
      <c r="F144" s="44"/>
      <c r="G144" s="45"/>
      <c r="H144" s="45"/>
      <c r="I144" s="45"/>
      <c r="J144" s="44"/>
      <c r="K144" s="44"/>
      <c r="L144" s="44"/>
      <c r="M144" s="46"/>
      <c r="N144" s="46"/>
      <c r="O144" s="46"/>
      <c r="P144" s="46"/>
      <c r="Q144" s="47"/>
      <c r="R144" s="44"/>
      <c r="S144" s="44"/>
    </row>
    <row r="145" spans="1:19" x14ac:dyDescent="0.25">
      <c r="A145" s="44"/>
      <c r="B145" s="43"/>
      <c r="C145" s="44"/>
      <c r="D145" s="44"/>
      <c r="E145" s="44"/>
      <c r="F145" s="44"/>
      <c r="G145" s="45"/>
      <c r="H145" s="45"/>
      <c r="I145" s="45"/>
      <c r="J145" s="44"/>
      <c r="K145" s="44"/>
      <c r="L145" s="44"/>
      <c r="M145" s="46"/>
      <c r="N145" s="46"/>
      <c r="O145" s="46"/>
      <c r="P145" s="46"/>
      <c r="Q145" s="47"/>
      <c r="R145" s="44"/>
      <c r="S145" s="44"/>
    </row>
    <row r="146" spans="1:19" x14ac:dyDescent="0.25">
      <c r="A146" s="44"/>
      <c r="B146" s="43"/>
      <c r="C146" s="44"/>
      <c r="D146" s="44"/>
      <c r="E146" s="44"/>
      <c r="F146" s="44"/>
      <c r="G146" s="45"/>
      <c r="H146" s="45"/>
      <c r="I146" s="45"/>
      <c r="J146" s="44"/>
      <c r="K146" s="44"/>
      <c r="L146" s="44"/>
      <c r="M146" s="46"/>
      <c r="N146" s="46"/>
      <c r="O146" s="46"/>
      <c r="P146" s="46"/>
      <c r="Q146" s="47"/>
      <c r="R146" s="44"/>
      <c r="S146" s="44"/>
    </row>
    <row r="147" spans="1:19" x14ac:dyDescent="0.25">
      <c r="A147" s="44"/>
      <c r="B147" s="43"/>
      <c r="C147" s="44"/>
      <c r="D147" s="44"/>
      <c r="E147" s="44"/>
      <c r="F147" s="44"/>
      <c r="G147" s="45"/>
      <c r="H147" s="45"/>
      <c r="I147" s="45"/>
      <c r="J147" s="44"/>
      <c r="K147" s="44"/>
      <c r="L147" s="44"/>
      <c r="M147" s="46"/>
      <c r="N147" s="46"/>
      <c r="O147" s="46"/>
      <c r="P147" s="46"/>
      <c r="Q147" s="47"/>
      <c r="R147" s="44"/>
      <c r="S147" s="44"/>
    </row>
    <row r="148" spans="1:19" x14ac:dyDescent="0.25">
      <c r="A148" s="44"/>
      <c r="B148" s="43"/>
      <c r="C148" s="44"/>
      <c r="D148" s="44"/>
      <c r="E148" s="44"/>
      <c r="F148" s="44"/>
      <c r="G148" s="45"/>
      <c r="H148" s="45"/>
      <c r="I148" s="45"/>
      <c r="J148" s="44"/>
      <c r="K148" s="44"/>
      <c r="L148" s="44"/>
      <c r="M148" s="46"/>
      <c r="N148" s="46"/>
      <c r="O148" s="46"/>
      <c r="P148" s="46"/>
      <c r="Q148" s="47"/>
      <c r="R148" s="44"/>
      <c r="S148" s="44"/>
    </row>
    <row r="149" spans="1:19" x14ac:dyDescent="0.25">
      <c r="A149" s="44"/>
      <c r="B149" s="43"/>
      <c r="C149" s="44"/>
      <c r="D149" s="44"/>
      <c r="E149" s="44"/>
      <c r="F149" s="44"/>
      <c r="G149" s="45"/>
      <c r="H149" s="45"/>
      <c r="I149" s="45"/>
      <c r="J149" s="44"/>
      <c r="K149" s="44"/>
      <c r="L149" s="44"/>
      <c r="M149" s="46"/>
      <c r="N149" s="46"/>
      <c r="O149" s="46"/>
      <c r="P149" s="46"/>
      <c r="Q149" s="47"/>
      <c r="R149" s="44"/>
      <c r="S149" s="44"/>
    </row>
    <row r="150" spans="1:19" x14ac:dyDescent="0.25">
      <c r="A150" s="44"/>
      <c r="B150" s="43"/>
      <c r="C150" s="44"/>
      <c r="D150" s="44"/>
      <c r="E150" s="44"/>
      <c r="F150" s="44"/>
      <c r="G150" s="45"/>
      <c r="H150" s="45"/>
      <c r="I150" s="45"/>
      <c r="J150" s="44"/>
      <c r="K150" s="44"/>
      <c r="L150" s="44"/>
      <c r="M150" s="46"/>
      <c r="N150" s="46"/>
      <c r="O150" s="46"/>
      <c r="P150" s="46"/>
      <c r="Q150" s="47"/>
      <c r="R150" s="44"/>
      <c r="S150" s="44"/>
    </row>
    <row r="151" spans="1:19" x14ac:dyDescent="0.25">
      <c r="A151" s="44"/>
      <c r="B151" s="43"/>
      <c r="C151" s="44"/>
      <c r="D151" s="44"/>
      <c r="E151" s="44"/>
      <c r="F151" s="44"/>
      <c r="G151" s="45"/>
      <c r="H151" s="45"/>
      <c r="I151" s="45"/>
      <c r="J151" s="44"/>
      <c r="K151" s="44"/>
      <c r="L151" s="44"/>
      <c r="M151" s="46"/>
      <c r="N151" s="46"/>
      <c r="O151" s="46"/>
      <c r="P151" s="46"/>
      <c r="Q151" s="47"/>
      <c r="R151" s="44"/>
      <c r="S151" s="44"/>
    </row>
    <row r="152" spans="1:19" x14ac:dyDescent="0.25">
      <c r="A152" s="44"/>
      <c r="B152" s="43"/>
      <c r="C152" s="44"/>
      <c r="D152" s="44"/>
      <c r="E152" s="44"/>
      <c r="F152" s="44"/>
      <c r="G152" s="45"/>
      <c r="H152" s="45"/>
      <c r="I152" s="45"/>
      <c r="J152" s="44"/>
      <c r="K152" s="44"/>
      <c r="L152" s="44"/>
      <c r="M152" s="46"/>
      <c r="N152" s="46"/>
      <c r="O152" s="46"/>
      <c r="P152" s="46"/>
      <c r="Q152" s="47"/>
      <c r="R152" s="44"/>
      <c r="S152" s="44"/>
    </row>
    <row r="153" spans="1:19" x14ac:dyDescent="0.25">
      <c r="A153" s="44"/>
      <c r="B153" s="43"/>
      <c r="C153" s="44"/>
      <c r="D153" s="44"/>
      <c r="E153" s="44"/>
      <c r="F153" s="44"/>
      <c r="G153" s="45"/>
      <c r="H153" s="45"/>
      <c r="I153" s="45"/>
      <c r="J153" s="44"/>
      <c r="K153" s="44"/>
      <c r="L153" s="44"/>
      <c r="M153" s="46"/>
      <c r="N153" s="46"/>
      <c r="O153" s="46"/>
      <c r="P153" s="46"/>
      <c r="Q153" s="47"/>
      <c r="R153" s="44"/>
      <c r="S153" s="44"/>
    </row>
    <row r="154" spans="1:19" x14ac:dyDescent="0.25">
      <c r="A154" s="44"/>
      <c r="B154" s="43"/>
      <c r="C154" s="44"/>
      <c r="D154" s="44"/>
      <c r="E154" s="44"/>
      <c r="F154" s="44"/>
      <c r="G154" s="45"/>
      <c r="H154" s="45"/>
      <c r="I154" s="45"/>
      <c r="J154" s="44"/>
      <c r="K154" s="44"/>
      <c r="L154" s="44"/>
      <c r="M154" s="46"/>
      <c r="N154" s="46"/>
      <c r="O154" s="46"/>
      <c r="P154" s="46"/>
      <c r="Q154" s="47"/>
      <c r="R154" s="44"/>
      <c r="S154" s="44"/>
    </row>
    <row r="155" spans="1:19" x14ac:dyDescent="0.25">
      <c r="A155" s="44"/>
      <c r="B155" s="43"/>
      <c r="C155" s="44"/>
      <c r="D155" s="44"/>
      <c r="E155" s="44"/>
      <c r="F155" s="44"/>
      <c r="G155" s="45"/>
      <c r="H155" s="45"/>
      <c r="I155" s="45"/>
      <c r="J155" s="44"/>
      <c r="K155" s="44"/>
      <c r="L155" s="44"/>
      <c r="M155" s="46"/>
      <c r="N155" s="46"/>
      <c r="O155" s="46"/>
      <c r="P155" s="46"/>
      <c r="Q155" s="47"/>
      <c r="R155" s="44"/>
      <c r="S155" s="44"/>
    </row>
    <row r="156" spans="1:19" x14ac:dyDescent="0.25">
      <c r="A156" s="44"/>
      <c r="B156" s="43"/>
      <c r="C156" s="44"/>
      <c r="D156" s="44"/>
      <c r="E156" s="44"/>
      <c r="F156" s="44"/>
      <c r="G156" s="45"/>
      <c r="H156" s="45"/>
      <c r="I156" s="45"/>
      <c r="J156" s="44"/>
      <c r="K156" s="44"/>
      <c r="L156" s="44"/>
      <c r="M156" s="46"/>
      <c r="N156" s="46"/>
      <c r="O156" s="46"/>
      <c r="P156" s="46"/>
      <c r="Q156" s="47"/>
      <c r="R156" s="44"/>
      <c r="S156" s="44"/>
    </row>
    <row r="157" spans="1:19" x14ac:dyDescent="0.25">
      <c r="A157" s="44"/>
      <c r="B157" s="43"/>
      <c r="C157" s="44"/>
      <c r="D157" s="44"/>
      <c r="E157" s="44"/>
      <c r="F157" s="44"/>
      <c r="G157" s="45"/>
      <c r="H157" s="45"/>
      <c r="I157" s="45"/>
      <c r="J157" s="44"/>
      <c r="K157" s="44"/>
      <c r="L157" s="44"/>
      <c r="M157" s="46"/>
      <c r="N157" s="46"/>
      <c r="O157" s="46"/>
      <c r="P157" s="46"/>
      <c r="Q157" s="47"/>
      <c r="R157" s="44"/>
      <c r="S157" s="44"/>
    </row>
    <row r="158" spans="1:19" x14ac:dyDescent="0.25">
      <c r="A158" s="44"/>
      <c r="B158" s="43"/>
      <c r="C158" s="44"/>
      <c r="D158" s="44"/>
      <c r="E158" s="44"/>
      <c r="F158" s="44"/>
      <c r="G158" s="45"/>
      <c r="H158" s="45"/>
      <c r="I158" s="45"/>
      <c r="J158" s="44"/>
      <c r="K158" s="44"/>
      <c r="L158" s="44"/>
      <c r="M158" s="46"/>
      <c r="N158" s="46"/>
      <c r="O158" s="46"/>
      <c r="P158" s="46"/>
      <c r="Q158" s="47"/>
      <c r="R158" s="44"/>
      <c r="S158" s="44"/>
    </row>
    <row r="159" spans="1:19" x14ac:dyDescent="0.25">
      <c r="A159" s="44"/>
      <c r="B159" s="43"/>
      <c r="C159" s="44"/>
      <c r="D159" s="44"/>
      <c r="E159" s="44"/>
      <c r="F159" s="44"/>
      <c r="G159" s="45"/>
      <c r="H159" s="45"/>
      <c r="I159" s="45"/>
      <c r="J159" s="44"/>
      <c r="K159" s="44"/>
      <c r="L159" s="44"/>
      <c r="M159" s="46"/>
      <c r="N159" s="46"/>
      <c r="O159" s="46"/>
      <c r="P159" s="46"/>
      <c r="Q159" s="47"/>
      <c r="R159" s="44"/>
      <c r="S159" s="44"/>
    </row>
    <row r="160" spans="1:19" x14ac:dyDescent="0.25">
      <c r="A160" s="44"/>
      <c r="B160" s="43"/>
      <c r="C160" s="44"/>
      <c r="D160" s="44"/>
      <c r="E160" s="44"/>
      <c r="F160" s="44"/>
      <c r="G160" s="45"/>
      <c r="H160" s="45"/>
      <c r="I160" s="45"/>
      <c r="J160" s="44"/>
      <c r="K160" s="44"/>
      <c r="L160" s="44"/>
      <c r="M160" s="46"/>
      <c r="N160" s="46"/>
      <c r="O160" s="46"/>
      <c r="P160" s="46"/>
      <c r="Q160" s="47"/>
      <c r="R160" s="44"/>
      <c r="S160" s="44"/>
    </row>
    <row r="161" spans="1:19" x14ac:dyDescent="0.25">
      <c r="A161" s="44"/>
      <c r="B161" s="43"/>
      <c r="C161" s="44"/>
      <c r="D161" s="44"/>
      <c r="E161" s="44"/>
      <c r="F161" s="44"/>
      <c r="G161" s="45"/>
      <c r="H161" s="45"/>
      <c r="I161" s="45"/>
      <c r="J161" s="44"/>
      <c r="K161" s="44"/>
      <c r="L161" s="44"/>
      <c r="M161" s="46"/>
      <c r="N161" s="46"/>
      <c r="O161" s="46"/>
      <c r="P161" s="46"/>
      <c r="Q161" s="47"/>
      <c r="R161" s="44"/>
      <c r="S161" s="44"/>
    </row>
    <row r="162" spans="1:19" x14ac:dyDescent="0.25">
      <c r="A162" s="44"/>
      <c r="B162" s="43"/>
      <c r="C162" s="44"/>
      <c r="D162" s="44"/>
      <c r="E162" s="44"/>
      <c r="F162" s="44"/>
      <c r="G162" s="45"/>
      <c r="H162" s="45"/>
      <c r="I162" s="45"/>
      <c r="J162" s="44"/>
      <c r="K162" s="44"/>
      <c r="L162" s="44"/>
      <c r="M162" s="46"/>
      <c r="N162" s="46"/>
      <c r="O162" s="46"/>
      <c r="P162" s="46"/>
      <c r="Q162" s="47"/>
      <c r="R162" s="44"/>
      <c r="S162" s="44"/>
    </row>
    <row r="163" spans="1:19" x14ac:dyDescent="0.25">
      <c r="A163" s="44"/>
      <c r="B163" s="43"/>
      <c r="C163" s="44"/>
      <c r="D163" s="44"/>
      <c r="E163" s="44"/>
      <c r="F163" s="44"/>
      <c r="G163" s="45"/>
      <c r="H163" s="45"/>
      <c r="I163" s="45"/>
      <c r="J163" s="44"/>
      <c r="K163" s="44"/>
      <c r="L163" s="44"/>
      <c r="M163" s="46"/>
      <c r="N163" s="46"/>
      <c r="O163" s="46"/>
      <c r="P163" s="46"/>
      <c r="Q163" s="47"/>
      <c r="R163" s="44"/>
      <c r="S163" s="44"/>
    </row>
    <row r="164" spans="1:19" x14ac:dyDescent="0.25">
      <c r="A164" s="44"/>
      <c r="B164" s="43"/>
      <c r="C164" s="44"/>
      <c r="D164" s="44"/>
      <c r="E164" s="44"/>
      <c r="F164" s="44"/>
      <c r="G164" s="45"/>
      <c r="H164" s="45"/>
      <c r="I164" s="45"/>
      <c r="J164" s="44"/>
      <c r="K164" s="44"/>
      <c r="L164" s="44"/>
      <c r="M164" s="46"/>
      <c r="N164" s="46"/>
      <c r="O164" s="46"/>
      <c r="P164" s="46"/>
      <c r="Q164" s="47"/>
      <c r="R164" s="44"/>
      <c r="S164" s="44"/>
    </row>
    <row r="165" spans="1:19" x14ac:dyDescent="0.25">
      <c r="A165" s="44"/>
      <c r="B165" s="43"/>
      <c r="C165" s="44"/>
      <c r="D165" s="44"/>
      <c r="E165" s="44"/>
      <c r="F165" s="44"/>
      <c r="G165" s="45"/>
      <c r="H165" s="45"/>
      <c r="I165" s="45"/>
      <c r="J165" s="44"/>
      <c r="K165" s="44"/>
      <c r="L165" s="44"/>
      <c r="M165" s="46"/>
      <c r="N165" s="46"/>
      <c r="O165" s="46"/>
      <c r="P165" s="46"/>
      <c r="Q165" s="47"/>
      <c r="R165" s="44"/>
      <c r="S165" s="44"/>
    </row>
    <row r="166" spans="1:19" x14ac:dyDescent="0.25">
      <c r="A166" s="44"/>
      <c r="B166" s="43"/>
      <c r="C166" s="44"/>
      <c r="D166" s="44"/>
      <c r="E166" s="44"/>
      <c r="F166" s="44"/>
      <c r="G166" s="45"/>
      <c r="H166" s="45"/>
      <c r="I166" s="45"/>
      <c r="J166" s="44"/>
      <c r="K166" s="44"/>
      <c r="L166" s="44"/>
      <c r="M166" s="46"/>
      <c r="N166" s="46"/>
      <c r="O166" s="46"/>
      <c r="P166" s="46"/>
      <c r="Q166" s="47"/>
      <c r="R166" s="44"/>
      <c r="S166" s="44"/>
    </row>
    <row r="167" spans="1:19" x14ac:dyDescent="0.25">
      <c r="A167" s="44"/>
      <c r="B167" s="43"/>
      <c r="C167" s="44"/>
      <c r="D167" s="44"/>
      <c r="E167" s="44"/>
      <c r="F167" s="44"/>
      <c r="G167" s="45"/>
      <c r="H167" s="45"/>
      <c r="I167" s="45"/>
      <c r="J167" s="44"/>
      <c r="K167" s="44"/>
      <c r="L167" s="44"/>
      <c r="M167" s="46"/>
      <c r="N167" s="46"/>
      <c r="O167" s="46"/>
      <c r="P167" s="46"/>
      <c r="Q167" s="47"/>
      <c r="R167" s="44"/>
      <c r="S167" s="44"/>
    </row>
    <row r="168" spans="1:19" x14ac:dyDescent="0.25">
      <c r="A168" s="44"/>
      <c r="B168" s="43"/>
      <c r="C168" s="44"/>
      <c r="D168" s="44"/>
      <c r="E168" s="44"/>
      <c r="F168" s="44"/>
      <c r="G168" s="45"/>
      <c r="H168" s="45"/>
      <c r="I168" s="45"/>
      <c r="J168" s="44"/>
      <c r="K168" s="44"/>
      <c r="L168" s="44"/>
      <c r="M168" s="46"/>
      <c r="N168" s="46"/>
      <c r="O168" s="46"/>
      <c r="P168" s="46"/>
      <c r="Q168" s="47"/>
      <c r="R168" s="44"/>
      <c r="S168" s="44"/>
    </row>
    <row r="169" spans="1:19" x14ac:dyDescent="0.25">
      <c r="A169" s="44"/>
      <c r="B169" s="43"/>
      <c r="C169" s="44"/>
      <c r="D169" s="44"/>
      <c r="E169" s="44"/>
      <c r="F169" s="44"/>
      <c r="G169" s="45"/>
      <c r="H169" s="45"/>
      <c r="I169" s="45"/>
      <c r="J169" s="44"/>
      <c r="K169" s="44"/>
      <c r="L169" s="44"/>
      <c r="M169" s="46"/>
      <c r="N169" s="46"/>
      <c r="O169" s="46"/>
      <c r="P169" s="46"/>
      <c r="Q169" s="47"/>
      <c r="R169" s="44"/>
      <c r="S169" s="44"/>
    </row>
    <row r="170" spans="1:19" x14ac:dyDescent="0.25">
      <c r="A170" s="44"/>
      <c r="B170" s="43"/>
      <c r="C170" s="44"/>
      <c r="D170" s="44"/>
      <c r="E170" s="44"/>
      <c r="F170" s="44"/>
      <c r="G170" s="45"/>
      <c r="H170" s="45"/>
      <c r="I170" s="45"/>
      <c r="J170" s="44"/>
      <c r="K170" s="44"/>
      <c r="L170" s="44"/>
      <c r="M170" s="46"/>
      <c r="N170" s="46"/>
      <c r="O170" s="46"/>
      <c r="P170" s="46"/>
      <c r="Q170" s="47"/>
      <c r="R170" s="44"/>
      <c r="S170" s="44"/>
    </row>
    <row r="171" spans="1:19" x14ac:dyDescent="0.25">
      <c r="A171" s="44"/>
      <c r="B171" s="43"/>
      <c r="C171" s="44"/>
      <c r="D171" s="44"/>
      <c r="E171" s="44"/>
      <c r="F171" s="44"/>
      <c r="G171" s="45"/>
      <c r="H171" s="45"/>
      <c r="I171" s="45"/>
      <c r="J171" s="44"/>
      <c r="K171" s="44"/>
      <c r="L171" s="44"/>
      <c r="M171" s="46"/>
      <c r="N171" s="46"/>
      <c r="O171" s="46"/>
      <c r="P171" s="46"/>
      <c r="Q171" s="47"/>
      <c r="R171" s="44"/>
      <c r="S171" s="44"/>
    </row>
    <row r="172" spans="1:19" x14ac:dyDescent="0.25">
      <c r="A172" s="44"/>
      <c r="B172" s="43"/>
      <c r="C172" s="44"/>
      <c r="D172" s="44"/>
      <c r="E172" s="44"/>
      <c r="F172" s="44"/>
      <c r="G172" s="45"/>
      <c r="H172" s="45"/>
      <c r="I172" s="45"/>
      <c r="J172" s="44"/>
      <c r="K172" s="44"/>
      <c r="L172" s="44"/>
      <c r="M172" s="46"/>
      <c r="N172" s="46"/>
      <c r="O172" s="46"/>
      <c r="P172" s="46"/>
      <c r="Q172" s="47"/>
      <c r="R172" s="44"/>
      <c r="S172" s="44"/>
    </row>
    <row r="173" spans="1:19" x14ac:dyDescent="0.25">
      <c r="A173" s="44"/>
      <c r="B173" s="43"/>
      <c r="C173" s="44"/>
      <c r="D173" s="44"/>
      <c r="E173" s="44"/>
      <c r="F173" s="44"/>
      <c r="G173" s="45"/>
      <c r="H173" s="45"/>
      <c r="I173" s="45"/>
      <c r="J173" s="44"/>
      <c r="K173" s="44"/>
      <c r="L173" s="44"/>
      <c r="M173" s="46"/>
      <c r="N173" s="46"/>
      <c r="O173" s="46"/>
      <c r="P173" s="46"/>
      <c r="Q173" s="47"/>
      <c r="R173" s="44"/>
      <c r="S173" s="44"/>
    </row>
    <row r="174" spans="1:19" x14ac:dyDescent="0.25">
      <c r="A174" s="44"/>
      <c r="B174" s="43"/>
      <c r="C174" s="44"/>
      <c r="D174" s="44"/>
      <c r="E174" s="44"/>
      <c r="F174" s="44"/>
      <c r="G174" s="45"/>
      <c r="H174" s="45"/>
      <c r="I174" s="45"/>
      <c r="J174" s="44"/>
      <c r="K174" s="44"/>
      <c r="L174" s="44"/>
      <c r="M174" s="46"/>
      <c r="N174" s="46"/>
      <c r="O174" s="46"/>
      <c r="P174" s="46"/>
      <c r="Q174" s="47"/>
      <c r="R174" s="44"/>
      <c r="S174" s="44"/>
    </row>
    <row r="175" spans="1:19" x14ac:dyDescent="0.25">
      <c r="A175" s="44"/>
      <c r="B175" s="43"/>
      <c r="C175" s="44"/>
      <c r="D175" s="44"/>
      <c r="E175" s="44"/>
      <c r="F175" s="44"/>
      <c r="G175" s="45"/>
      <c r="H175" s="45"/>
      <c r="I175" s="45"/>
      <c r="J175" s="44"/>
      <c r="K175" s="44"/>
      <c r="L175" s="44"/>
      <c r="M175" s="46"/>
      <c r="N175" s="46"/>
      <c r="O175" s="46"/>
      <c r="P175" s="46"/>
      <c r="Q175" s="47"/>
      <c r="R175" s="44"/>
      <c r="S175" s="44"/>
    </row>
    <row r="176" spans="1:19" x14ac:dyDescent="0.25">
      <c r="A176" s="44"/>
      <c r="B176" s="43"/>
      <c r="C176" s="44"/>
      <c r="D176" s="44"/>
      <c r="E176" s="44"/>
      <c r="F176" s="44"/>
      <c r="G176" s="45"/>
      <c r="H176" s="45"/>
      <c r="I176" s="45"/>
      <c r="J176" s="44"/>
      <c r="K176" s="44"/>
      <c r="L176" s="44"/>
      <c r="M176" s="46"/>
      <c r="N176" s="46"/>
      <c r="O176" s="46"/>
      <c r="P176" s="46"/>
      <c r="Q176" s="47"/>
      <c r="R176" s="44"/>
      <c r="S176" s="44"/>
    </row>
    <row r="177" spans="1:19" x14ac:dyDescent="0.25">
      <c r="A177" s="44"/>
      <c r="B177" s="43"/>
      <c r="C177" s="44"/>
      <c r="D177" s="44"/>
      <c r="E177" s="44"/>
      <c r="F177" s="44"/>
      <c r="G177" s="45"/>
      <c r="H177" s="45"/>
      <c r="I177" s="45"/>
      <c r="J177" s="44"/>
      <c r="K177" s="44"/>
      <c r="L177" s="44"/>
      <c r="M177" s="46"/>
      <c r="N177" s="46"/>
      <c r="O177" s="46"/>
      <c r="P177" s="46"/>
      <c r="Q177" s="47"/>
      <c r="R177" s="44"/>
      <c r="S177" s="44"/>
    </row>
    <row r="178" spans="1:19" x14ac:dyDescent="0.25">
      <c r="A178" s="44"/>
      <c r="B178" s="43"/>
      <c r="C178" s="44"/>
      <c r="D178" s="44"/>
      <c r="E178" s="44"/>
      <c r="F178" s="44"/>
      <c r="G178" s="45"/>
      <c r="H178" s="45"/>
      <c r="I178" s="45"/>
      <c r="J178" s="44"/>
      <c r="K178" s="44"/>
      <c r="L178" s="44"/>
      <c r="M178" s="46"/>
      <c r="N178" s="46"/>
      <c r="O178" s="46"/>
      <c r="P178" s="46"/>
      <c r="Q178" s="47"/>
      <c r="R178" s="44"/>
      <c r="S178" s="44"/>
    </row>
    <row r="179" spans="1:19" x14ac:dyDescent="0.25">
      <c r="A179" s="44"/>
      <c r="B179" s="43"/>
      <c r="C179" s="44"/>
      <c r="D179" s="44"/>
      <c r="E179" s="44"/>
      <c r="F179" s="44"/>
      <c r="G179" s="45"/>
      <c r="H179" s="45"/>
      <c r="I179" s="45"/>
      <c r="J179" s="44"/>
      <c r="K179" s="44"/>
      <c r="L179" s="44"/>
      <c r="M179" s="46"/>
      <c r="N179" s="46"/>
      <c r="O179" s="46"/>
      <c r="P179" s="46"/>
      <c r="Q179" s="47"/>
      <c r="R179" s="44"/>
      <c r="S179" s="44"/>
    </row>
    <row r="180" spans="1:19" x14ac:dyDescent="0.25">
      <c r="A180" s="44"/>
      <c r="B180" s="43"/>
      <c r="C180" s="44"/>
      <c r="D180" s="44"/>
      <c r="E180" s="44"/>
      <c r="F180" s="44"/>
      <c r="G180" s="45"/>
      <c r="H180" s="45"/>
      <c r="I180" s="45"/>
      <c r="J180" s="44"/>
      <c r="K180" s="44"/>
      <c r="L180" s="44"/>
      <c r="M180" s="46"/>
      <c r="N180" s="46"/>
      <c r="O180" s="46"/>
      <c r="P180" s="46"/>
      <c r="Q180" s="47"/>
      <c r="R180" s="44"/>
      <c r="S180" s="44"/>
    </row>
    <row r="181" spans="1:19" x14ac:dyDescent="0.25">
      <c r="A181" s="44"/>
      <c r="B181" s="43"/>
      <c r="C181" s="44"/>
      <c r="D181" s="44"/>
      <c r="E181" s="44"/>
      <c r="F181" s="44"/>
      <c r="G181" s="45"/>
      <c r="H181" s="45"/>
      <c r="I181" s="45"/>
      <c r="J181" s="44"/>
      <c r="K181" s="44"/>
      <c r="L181" s="44"/>
      <c r="M181" s="46"/>
      <c r="N181" s="46"/>
      <c r="O181" s="46"/>
      <c r="P181" s="46"/>
      <c r="Q181" s="47"/>
      <c r="R181" s="44"/>
      <c r="S181" s="44"/>
    </row>
    <row r="182" spans="1:19" x14ac:dyDescent="0.25">
      <c r="A182" s="44"/>
      <c r="B182" s="43"/>
      <c r="C182" s="44"/>
      <c r="D182" s="44"/>
      <c r="E182" s="44"/>
      <c r="F182" s="44"/>
      <c r="G182" s="45"/>
      <c r="H182" s="45"/>
      <c r="I182" s="45"/>
      <c r="J182" s="44"/>
      <c r="K182" s="44"/>
      <c r="L182" s="44"/>
      <c r="M182" s="46"/>
      <c r="N182" s="46"/>
      <c r="O182" s="46"/>
      <c r="P182" s="46"/>
      <c r="Q182" s="47"/>
      <c r="R182" s="44"/>
      <c r="S182" s="44"/>
    </row>
    <row r="183" spans="1:19" x14ac:dyDescent="0.25">
      <c r="A183" s="44"/>
      <c r="B183" s="43"/>
      <c r="C183" s="44"/>
      <c r="D183" s="44"/>
      <c r="E183" s="44"/>
      <c r="F183" s="44"/>
      <c r="G183" s="45"/>
      <c r="H183" s="45"/>
      <c r="I183" s="45"/>
      <c r="J183" s="44"/>
      <c r="K183" s="44"/>
      <c r="L183" s="44"/>
      <c r="M183" s="46"/>
      <c r="N183" s="46"/>
      <c r="O183" s="46"/>
      <c r="P183" s="46"/>
      <c r="Q183" s="47"/>
      <c r="R183" s="44"/>
      <c r="S183" s="44"/>
    </row>
    <row r="184" spans="1:19" x14ac:dyDescent="0.25">
      <c r="A184" s="44"/>
      <c r="B184" s="43"/>
      <c r="C184" s="44"/>
      <c r="D184" s="44"/>
      <c r="E184" s="44"/>
      <c r="F184" s="44"/>
      <c r="G184" s="45"/>
      <c r="H184" s="45"/>
      <c r="I184" s="45"/>
      <c r="J184" s="44"/>
      <c r="K184" s="44"/>
      <c r="L184" s="44"/>
      <c r="M184" s="46"/>
      <c r="N184" s="46"/>
      <c r="O184" s="46"/>
      <c r="P184" s="46"/>
      <c r="Q184" s="47"/>
      <c r="R184" s="44"/>
      <c r="S184" s="44"/>
    </row>
    <row r="185" spans="1:19" x14ac:dyDescent="0.25">
      <c r="A185" s="44"/>
      <c r="B185" s="43"/>
      <c r="C185" s="44"/>
      <c r="D185" s="44"/>
      <c r="E185" s="44"/>
      <c r="F185" s="44"/>
      <c r="G185" s="45"/>
      <c r="H185" s="45"/>
      <c r="I185" s="45"/>
      <c r="J185" s="44"/>
      <c r="K185" s="44"/>
      <c r="L185" s="44"/>
      <c r="M185" s="46"/>
      <c r="N185" s="46"/>
      <c r="O185" s="46"/>
      <c r="P185" s="46"/>
      <c r="Q185" s="47"/>
      <c r="R185" s="44"/>
      <c r="S185" s="44"/>
    </row>
    <row r="186" spans="1:19" x14ac:dyDescent="0.25">
      <c r="A186" s="44"/>
      <c r="B186" s="43"/>
      <c r="C186" s="44"/>
      <c r="D186" s="44"/>
      <c r="E186" s="44"/>
      <c r="F186" s="44"/>
      <c r="G186" s="45"/>
      <c r="H186" s="45"/>
      <c r="I186" s="45"/>
      <c r="J186" s="44"/>
      <c r="K186" s="44"/>
      <c r="L186" s="44"/>
      <c r="M186" s="46"/>
      <c r="N186" s="46"/>
      <c r="O186" s="46"/>
      <c r="P186" s="46"/>
      <c r="Q186" s="47"/>
      <c r="R186" s="44"/>
      <c r="S186" s="44"/>
    </row>
    <row r="187" spans="1:19" x14ac:dyDescent="0.25">
      <c r="A187" s="44"/>
      <c r="B187" s="43"/>
      <c r="C187" s="44"/>
      <c r="D187" s="44"/>
      <c r="E187" s="44"/>
      <c r="F187" s="44"/>
      <c r="G187" s="45"/>
      <c r="H187" s="45"/>
      <c r="I187" s="45"/>
      <c r="J187" s="44"/>
      <c r="K187" s="44"/>
      <c r="L187" s="44"/>
      <c r="M187" s="46"/>
      <c r="N187" s="46"/>
      <c r="O187" s="46"/>
      <c r="P187" s="46"/>
      <c r="Q187" s="47"/>
      <c r="R187" s="44"/>
      <c r="S187" s="44"/>
    </row>
    <row r="188" spans="1:19" x14ac:dyDescent="0.25">
      <c r="A188" s="44"/>
      <c r="B188" s="43"/>
      <c r="C188" s="44"/>
      <c r="D188" s="44"/>
      <c r="E188" s="44"/>
      <c r="F188" s="44"/>
      <c r="G188" s="45"/>
      <c r="H188" s="45"/>
      <c r="I188" s="45"/>
      <c r="J188" s="44"/>
      <c r="K188" s="44"/>
      <c r="L188" s="44"/>
      <c r="M188" s="46"/>
      <c r="N188" s="46"/>
      <c r="O188" s="46"/>
      <c r="P188" s="46"/>
      <c r="Q188" s="47"/>
      <c r="R188" s="44"/>
      <c r="S188" s="44"/>
    </row>
    <row r="189" spans="1:19" x14ac:dyDescent="0.25">
      <c r="A189" s="44"/>
      <c r="B189" s="43"/>
      <c r="C189" s="44"/>
      <c r="D189" s="44"/>
      <c r="E189" s="44"/>
      <c r="F189" s="44"/>
      <c r="G189" s="45"/>
      <c r="H189" s="45"/>
      <c r="I189" s="45"/>
      <c r="J189" s="44"/>
      <c r="K189" s="44"/>
      <c r="L189" s="44"/>
      <c r="M189" s="46"/>
      <c r="N189" s="46"/>
      <c r="O189" s="46"/>
      <c r="P189" s="46"/>
      <c r="Q189" s="47"/>
      <c r="R189" s="44"/>
      <c r="S189" s="44"/>
    </row>
    <row r="190" spans="1:19" x14ac:dyDescent="0.25">
      <c r="A190" s="44"/>
      <c r="B190" s="43"/>
      <c r="C190" s="44"/>
      <c r="D190" s="44"/>
      <c r="E190" s="44"/>
      <c r="F190" s="44"/>
      <c r="G190" s="45"/>
      <c r="H190" s="45"/>
      <c r="I190" s="45"/>
      <c r="J190" s="44"/>
      <c r="K190" s="44"/>
      <c r="L190" s="44"/>
      <c r="M190" s="46"/>
      <c r="N190" s="46"/>
      <c r="O190" s="46"/>
      <c r="P190" s="46"/>
      <c r="Q190" s="47"/>
      <c r="R190" s="44"/>
      <c r="S190" s="44"/>
    </row>
    <row r="191" spans="1:19" x14ac:dyDescent="0.25">
      <c r="A191" s="44"/>
      <c r="B191" s="43"/>
      <c r="C191" s="44"/>
      <c r="D191" s="44"/>
      <c r="E191" s="44"/>
      <c r="F191" s="44"/>
      <c r="G191" s="45"/>
      <c r="H191" s="45"/>
      <c r="I191" s="45"/>
      <c r="J191" s="44"/>
      <c r="K191" s="44"/>
      <c r="L191" s="44"/>
      <c r="M191" s="46"/>
      <c r="N191" s="46"/>
      <c r="O191" s="46"/>
      <c r="P191" s="46"/>
      <c r="Q191" s="47"/>
      <c r="R191" s="44"/>
      <c r="S191" s="44"/>
    </row>
    <row r="192" spans="1:19" x14ac:dyDescent="0.25">
      <c r="A192" s="44"/>
      <c r="B192" s="43"/>
      <c r="C192" s="44"/>
      <c r="D192" s="44"/>
      <c r="E192" s="44"/>
      <c r="F192" s="44"/>
      <c r="G192" s="45"/>
      <c r="H192" s="45"/>
      <c r="I192" s="45"/>
      <c r="J192" s="44"/>
      <c r="K192" s="44"/>
      <c r="L192" s="44"/>
      <c r="M192" s="46"/>
      <c r="N192" s="46"/>
      <c r="O192" s="46"/>
      <c r="P192" s="46"/>
      <c r="Q192" s="47"/>
      <c r="R192" s="44"/>
      <c r="S192" s="44"/>
    </row>
    <row r="193" spans="1:19" x14ac:dyDescent="0.25">
      <c r="A193" s="44"/>
      <c r="B193" s="43"/>
      <c r="C193" s="44"/>
      <c r="D193" s="44"/>
      <c r="E193" s="44"/>
      <c r="F193" s="44"/>
      <c r="G193" s="45"/>
      <c r="H193" s="45"/>
      <c r="I193" s="45"/>
      <c r="J193" s="44"/>
      <c r="K193" s="44"/>
      <c r="L193" s="44"/>
      <c r="M193" s="46"/>
      <c r="N193" s="46"/>
      <c r="O193" s="46"/>
      <c r="P193" s="46"/>
      <c r="Q193" s="47"/>
      <c r="R193" s="44"/>
      <c r="S193" s="44"/>
    </row>
    <row r="194" spans="1:19" x14ac:dyDescent="0.25">
      <c r="A194" s="44"/>
      <c r="B194" s="43"/>
      <c r="C194" s="44"/>
      <c r="D194" s="44"/>
      <c r="E194" s="44"/>
      <c r="F194" s="44"/>
      <c r="G194" s="45"/>
      <c r="H194" s="45"/>
      <c r="I194" s="45"/>
      <c r="J194" s="44"/>
      <c r="K194" s="44"/>
      <c r="L194" s="44"/>
      <c r="M194" s="46"/>
      <c r="N194" s="46"/>
      <c r="O194" s="46"/>
      <c r="P194" s="46"/>
      <c r="Q194" s="47"/>
      <c r="R194" s="44"/>
      <c r="S194" s="44"/>
    </row>
    <row r="195" spans="1:19" x14ac:dyDescent="0.25">
      <c r="A195" s="44"/>
      <c r="B195" s="43"/>
      <c r="C195" s="44"/>
      <c r="D195" s="44"/>
      <c r="E195" s="44"/>
      <c r="F195" s="44"/>
      <c r="G195" s="45"/>
      <c r="H195" s="45"/>
      <c r="I195" s="45"/>
      <c r="J195" s="44"/>
      <c r="K195" s="44"/>
      <c r="L195" s="44"/>
      <c r="M195" s="46"/>
      <c r="N195" s="46"/>
      <c r="O195" s="46"/>
      <c r="P195" s="46"/>
      <c r="Q195" s="47"/>
      <c r="R195" s="44"/>
      <c r="S195" s="44"/>
    </row>
    <row r="196" spans="1:19" x14ac:dyDescent="0.25">
      <c r="A196" s="44"/>
      <c r="B196" s="43"/>
      <c r="C196" s="44"/>
      <c r="D196" s="44"/>
      <c r="E196" s="44"/>
      <c r="F196" s="44"/>
      <c r="G196" s="45"/>
      <c r="H196" s="45"/>
      <c r="I196" s="45"/>
      <c r="J196" s="44"/>
      <c r="K196" s="44"/>
      <c r="L196" s="44"/>
      <c r="M196" s="46"/>
      <c r="N196" s="46"/>
      <c r="O196" s="46"/>
      <c r="P196" s="46"/>
      <c r="Q196" s="47"/>
      <c r="R196" s="44"/>
      <c r="S196" s="44"/>
    </row>
    <row r="197" spans="1:19" x14ac:dyDescent="0.25">
      <c r="A197" s="44"/>
      <c r="B197" s="43"/>
      <c r="C197" s="44"/>
      <c r="D197" s="44"/>
      <c r="E197" s="44"/>
      <c r="F197" s="44"/>
      <c r="G197" s="45"/>
      <c r="H197" s="45"/>
      <c r="I197" s="45"/>
      <c r="J197" s="44"/>
      <c r="K197" s="44"/>
      <c r="L197" s="44"/>
      <c r="M197" s="46"/>
      <c r="N197" s="46"/>
      <c r="O197" s="46"/>
      <c r="P197" s="46"/>
      <c r="Q197" s="47"/>
      <c r="R197" s="44"/>
      <c r="S197" s="44"/>
    </row>
    <row r="198" spans="1:19" x14ac:dyDescent="0.25">
      <c r="A198" s="44"/>
      <c r="B198" s="43"/>
      <c r="C198" s="44"/>
      <c r="D198" s="44"/>
      <c r="E198" s="44"/>
      <c r="F198" s="44"/>
      <c r="G198" s="45"/>
      <c r="H198" s="45"/>
      <c r="I198" s="45"/>
      <c r="J198" s="44"/>
      <c r="K198" s="44"/>
      <c r="L198" s="44"/>
      <c r="M198" s="46"/>
      <c r="N198" s="46"/>
      <c r="O198" s="46"/>
      <c r="P198" s="46"/>
      <c r="Q198" s="47"/>
      <c r="R198" s="44"/>
      <c r="S198" s="44"/>
    </row>
    <row r="199" spans="1:19" x14ac:dyDescent="0.25">
      <c r="A199" s="44"/>
      <c r="B199" s="43"/>
      <c r="C199" s="44"/>
      <c r="D199" s="44"/>
      <c r="E199" s="44"/>
      <c r="F199" s="44"/>
      <c r="G199" s="45"/>
      <c r="H199" s="45"/>
      <c r="I199" s="45"/>
      <c r="J199" s="44"/>
      <c r="K199" s="44"/>
      <c r="L199" s="44"/>
      <c r="M199" s="46"/>
      <c r="N199" s="46"/>
      <c r="O199" s="46"/>
      <c r="P199" s="46"/>
      <c r="Q199" s="47"/>
      <c r="R199" s="44"/>
      <c r="S199" s="44"/>
    </row>
    <row r="200" spans="1:19" x14ac:dyDescent="0.25">
      <c r="A200" s="44"/>
      <c r="B200" s="43"/>
      <c r="C200" s="44"/>
      <c r="D200" s="44"/>
      <c r="E200" s="44"/>
      <c r="F200" s="44"/>
      <c r="G200" s="45"/>
      <c r="H200" s="45"/>
      <c r="I200" s="45"/>
      <c r="J200" s="44"/>
      <c r="K200" s="44"/>
      <c r="L200" s="44"/>
      <c r="M200" s="46"/>
      <c r="N200" s="46"/>
      <c r="O200" s="46"/>
      <c r="P200" s="46"/>
      <c r="Q200" s="47"/>
      <c r="R200" s="44"/>
      <c r="S200" s="44"/>
    </row>
    <row r="201" spans="1:19" x14ac:dyDescent="0.25">
      <c r="A201" s="44"/>
      <c r="B201" s="43"/>
      <c r="C201" s="44"/>
      <c r="D201" s="44"/>
      <c r="E201" s="44"/>
      <c r="F201" s="44"/>
      <c r="G201" s="45"/>
      <c r="H201" s="45"/>
      <c r="I201" s="45"/>
      <c r="J201" s="44"/>
      <c r="K201" s="44"/>
      <c r="L201" s="44"/>
      <c r="M201" s="46"/>
      <c r="N201" s="46"/>
      <c r="O201" s="46"/>
      <c r="P201" s="46"/>
      <c r="Q201" s="47"/>
      <c r="R201" s="44"/>
      <c r="S201" s="44"/>
    </row>
    <row r="202" spans="1:19" x14ac:dyDescent="0.25">
      <c r="A202" s="44"/>
      <c r="B202" s="43"/>
      <c r="C202" s="44"/>
      <c r="D202" s="44"/>
      <c r="E202" s="44"/>
      <c r="F202" s="44"/>
      <c r="G202" s="45"/>
      <c r="H202" s="45"/>
      <c r="I202" s="45"/>
      <c r="J202" s="44"/>
      <c r="K202" s="44"/>
      <c r="L202" s="44"/>
      <c r="M202" s="46"/>
      <c r="N202" s="46"/>
      <c r="O202" s="46"/>
      <c r="P202" s="46"/>
      <c r="Q202" s="47"/>
      <c r="R202" s="44"/>
      <c r="S202" s="44"/>
    </row>
    <row r="203" spans="1:19" x14ac:dyDescent="0.25">
      <c r="A203" s="44"/>
      <c r="B203" s="43"/>
      <c r="C203" s="44"/>
      <c r="D203" s="44"/>
      <c r="E203" s="44"/>
      <c r="F203" s="44"/>
      <c r="G203" s="45"/>
      <c r="H203" s="45"/>
      <c r="I203" s="45"/>
      <c r="J203" s="44"/>
      <c r="K203" s="44"/>
      <c r="L203" s="44"/>
      <c r="M203" s="46"/>
      <c r="N203" s="46"/>
      <c r="O203" s="46"/>
      <c r="P203" s="46"/>
      <c r="Q203" s="47"/>
      <c r="R203" s="44"/>
      <c r="S203" s="44"/>
    </row>
    <row r="204" spans="1:19" x14ac:dyDescent="0.25">
      <c r="A204" s="44"/>
      <c r="B204" s="43"/>
      <c r="C204" s="44"/>
      <c r="D204" s="44"/>
      <c r="E204" s="44"/>
      <c r="F204" s="44"/>
      <c r="G204" s="45"/>
      <c r="H204" s="45"/>
      <c r="I204" s="45"/>
      <c r="J204" s="44"/>
      <c r="K204" s="44"/>
      <c r="L204" s="44"/>
      <c r="M204" s="46"/>
      <c r="N204" s="46"/>
      <c r="O204" s="46"/>
      <c r="P204" s="46"/>
      <c r="Q204" s="47"/>
      <c r="R204" s="44"/>
      <c r="S204" s="44"/>
    </row>
    <row r="205" spans="1:19" x14ac:dyDescent="0.25">
      <c r="A205" s="44"/>
      <c r="B205" s="43"/>
      <c r="C205" s="44"/>
      <c r="D205" s="44"/>
      <c r="E205" s="44"/>
      <c r="F205" s="44"/>
      <c r="G205" s="45"/>
      <c r="H205" s="45"/>
      <c r="I205" s="45"/>
      <c r="J205" s="44"/>
      <c r="K205" s="44"/>
      <c r="L205" s="44"/>
      <c r="M205" s="46"/>
      <c r="N205" s="46"/>
      <c r="O205" s="46"/>
      <c r="P205" s="46"/>
      <c r="Q205" s="47"/>
      <c r="R205" s="44"/>
      <c r="S205" s="44"/>
    </row>
    <row r="206" spans="1:19" x14ac:dyDescent="0.25">
      <c r="A206" s="44"/>
      <c r="B206" s="43"/>
      <c r="C206" s="44"/>
      <c r="D206" s="44"/>
      <c r="E206" s="44"/>
      <c r="F206" s="44"/>
      <c r="G206" s="45"/>
      <c r="H206" s="45"/>
      <c r="I206" s="45"/>
      <c r="J206" s="44"/>
      <c r="K206" s="44"/>
      <c r="L206" s="44"/>
      <c r="M206" s="46"/>
      <c r="N206" s="46"/>
      <c r="O206" s="46"/>
      <c r="P206" s="46"/>
      <c r="Q206" s="47"/>
      <c r="R206" s="44"/>
      <c r="S206" s="44"/>
    </row>
    <row r="207" spans="1:19" x14ac:dyDescent="0.25">
      <c r="A207" s="44"/>
      <c r="B207" s="43"/>
      <c r="C207" s="44"/>
      <c r="D207" s="44"/>
      <c r="E207" s="44"/>
      <c r="F207" s="44"/>
      <c r="G207" s="45"/>
      <c r="H207" s="45"/>
      <c r="I207" s="45"/>
      <c r="J207" s="44"/>
      <c r="K207" s="44"/>
      <c r="L207" s="44"/>
      <c r="M207" s="46"/>
      <c r="N207" s="46"/>
      <c r="O207" s="46"/>
      <c r="P207" s="46"/>
      <c r="Q207" s="47"/>
      <c r="R207" s="44"/>
      <c r="S207" s="44"/>
    </row>
    <row r="208" spans="1:19" x14ac:dyDescent="0.25">
      <c r="A208" s="44"/>
      <c r="B208" s="43"/>
      <c r="C208" s="44"/>
      <c r="D208" s="44"/>
      <c r="E208" s="44"/>
      <c r="F208" s="44"/>
      <c r="G208" s="45"/>
      <c r="H208" s="45"/>
      <c r="I208" s="45"/>
      <c r="J208" s="44"/>
      <c r="K208" s="44"/>
      <c r="L208" s="44"/>
      <c r="M208" s="46"/>
      <c r="N208" s="46"/>
      <c r="O208" s="46"/>
      <c r="P208" s="46"/>
      <c r="Q208" s="47"/>
      <c r="R208" s="44"/>
      <c r="S208" s="44"/>
    </row>
    <row r="209" spans="1:19" x14ac:dyDescent="0.25">
      <c r="A209" s="44"/>
      <c r="B209" s="43"/>
      <c r="C209" s="44"/>
      <c r="D209" s="44"/>
      <c r="E209" s="44"/>
      <c r="F209" s="44"/>
      <c r="G209" s="45"/>
      <c r="H209" s="45"/>
      <c r="I209" s="45"/>
      <c r="J209" s="44"/>
      <c r="K209" s="44"/>
      <c r="L209" s="44"/>
      <c r="M209" s="46"/>
      <c r="N209" s="46"/>
      <c r="O209" s="46"/>
      <c r="P209" s="46"/>
      <c r="Q209" s="47"/>
      <c r="R209" s="44"/>
      <c r="S209" s="44"/>
    </row>
    <row r="210" spans="1:19" x14ac:dyDescent="0.25">
      <c r="A210" s="44"/>
      <c r="B210" s="43"/>
      <c r="C210" s="44"/>
      <c r="D210" s="44"/>
      <c r="E210" s="44"/>
      <c r="F210" s="44"/>
      <c r="G210" s="45"/>
      <c r="H210" s="45"/>
      <c r="I210" s="45"/>
      <c r="J210" s="44"/>
      <c r="K210" s="44"/>
      <c r="L210" s="44"/>
      <c r="M210" s="46"/>
      <c r="N210" s="46"/>
      <c r="O210" s="46"/>
      <c r="P210" s="46"/>
      <c r="Q210" s="47"/>
      <c r="R210" s="44"/>
      <c r="S210" s="44"/>
    </row>
    <row r="211" spans="1:19" x14ac:dyDescent="0.25">
      <c r="A211" s="44"/>
      <c r="B211" s="43"/>
      <c r="C211" s="44"/>
      <c r="D211" s="44"/>
      <c r="E211" s="44"/>
      <c r="F211" s="44"/>
      <c r="G211" s="45"/>
      <c r="H211" s="45"/>
      <c r="I211" s="45"/>
      <c r="J211" s="44"/>
      <c r="K211" s="44"/>
      <c r="L211" s="44"/>
      <c r="M211" s="46"/>
      <c r="N211" s="46"/>
      <c r="O211" s="46"/>
      <c r="P211" s="46"/>
      <c r="Q211" s="47"/>
      <c r="R211" s="44"/>
      <c r="S211" s="44"/>
    </row>
    <row r="212" spans="1:19" x14ac:dyDescent="0.25">
      <c r="A212" s="44"/>
      <c r="B212" s="43"/>
      <c r="C212" s="44"/>
      <c r="D212" s="44"/>
      <c r="E212" s="44"/>
      <c r="F212" s="44"/>
      <c r="G212" s="45"/>
      <c r="H212" s="45"/>
      <c r="I212" s="45"/>
      <c r="J212" s="44"/>
      <c r="K212" s="44"/>
      <c r="L212" s="44"/>
      <c r="M212" s="46"/>
      <c r="N212" s="46"/>
      <c r="O212" s="46"/>
      <c r="P212" s="46"/>
      <c r="Q212" s="47"/>
      <c r="R212" s="44"/>
      <c r="S212" s="44"/>
    </row>
    <row r="213" spans="1:19" x14ac:dyDescent="0.25">
      <c r="A213" s="44"/>
      <c r="B213" s="43"/>
      <c r="C213" s="44"/>
      <c r="D213" s="44"/>
      <c r="E213" s="44"/>
      <c r="F213" s="44"/>
      <c r="G213" s="45"/>
      <c r="H213" s="45"/>
      <c r="I213" s="45"/>
      <c r="J213" s="44"/>
      <c r="K213" s="44"/>
      <c r="L213" s="44"/>
      <c r="M213" s="46"/>
      <c r="N213" s="46"/>
      <c r="O213" s="46"/>
      <c r="P213" s="46"/>
      <c r="Q213" s="47"/>
      <c r="R213" s="44"/>
      <c r="S213" s="44"/>
    </row>
    <row r="214" spans="1:19" x14ac:dyDescent="0.25">
      <c r="A214" s="44"/>
      <c r="B214" s="43"/>
      <c r="C214" s="44"/>
      <c r="D214" s="44"/>
      <c r="E214" s="44"/>
      <c r="F214" s="44"/>
      <c r="G214" s="45"/>
      <c r="H214" s="45"/>
      <c r="I214" s="45"/>
      <c r="J214" s="44"/>
      <c r="K214" s="44"/>
      <c r="L214" s="44"/>
      <c r="M214" s="46"/>
      <c r="N214" s="46"/>
      <c r="O214" s="46"/>
      <c r="P214" s="46"/>
      <c r="Q214" s="47"/>
      <c r="R214" s="44"/>
      <c r="S214" s="44"/>
    </row>
    <row r="215" spans="1:19" x14ac:dyDescent="0.25">
      <c r="A215" s="44"/>
      <c r="B215" s="43"/>
      <c r="C215" s="44"/>
      <c r="D215" s="44"/>
      <c r="E215" s="44"/>
      <c r="F215" s="44"/>
      <c r="G215" s="45"/>
      <c r="H215" s="45"/>
      <c r="I215" s="45"/>
      <c r="J215" s="44"/>
      <c r="K215" s="44"/>
      <c r="L215" s="44"/>
      <c r="M215" s="46"/>
      <c r="N215" s="46"/>
      <c r="O215" s="46"/>
      <c r="P215" s="46"/>
      <c r="Q215" s="47"/>
      <c r="R215" s="44"/>
      <c r="S215" s="44"/>
    </row>
    <row r="216" spans="1:19" x14ac:dyDescent="0.25">
      <c r="A216" s="44"/>
      <c r="B216" s="43"/>
      <c r="C216" s="44"/>
      <c r="D216" s="44"/>
      <c r="E216" s="44"/>
      <c r="F216" s="44"/>
      <c r="G216" s="45"/>
      <c r="H216" s="45"/>
      <c r="I216" s="45"/>
      <c r="J216" s="44"/>
      <c r="K216" s="44"/>
      <c r="L216" s="44"/>
      <c r="M216" s="46"/>
      <c r="N216" s="46"/>
      <c r="O216" s="46"/>
      <c r="P216" s="46"/>
      <c r="Q216" s="47"/>
      <c r="R216" s="44"/>
      <c r="S216" s="44"/>
    </row>
    <row r="217" spans="1:19" x14ac:dyDescent="0.25">
      <c r="A217" s="44"/>
      <c r="B217" s="43"/>
      <c r="C217" s="44"/>
      <c r="D217" s="44"/>
      <c r="E217" s="44"/>
      <c r="F217" s="44"/>
      <c r="G217" s="45"/>
      <c r="H217" s="45"/>
      <c r="I217" s="45"/>
      <c r="J217" s="44"/>
      <c r="K217" s="44"/>
      <c r="L217" s="44"/>
      <c r="M217" s="46"/>
      <c r="N217" s="46"/>
      <c r="O217" s="46"/>
      <c r="P217" s="46"/>
      <c r="Q217" s="47"/>
      <c r="R217" s="44"/>
      <c r="S217" s="44"/>
    </row>
    <row r="218" spans="1:19" x14ac:dyDescent="0.25">
      <c r="A218" s="44"/>
      <c r="B218" s="43"/>
      <c r="C218" s="44"/>
      <c r="D218" s="44"/>
      <c r="E218" s="44"/>
      <c r="F218" s="44"/>
      <c r="G218" s="45"/>
      <c r="H218" s="45"/>
      <c r="I218" s="45"/>
      <c r="J218" s="44"/>
      <c r="K218" s="44"/>
      <c r="L218" s="44"/>
      <c r="M218" s="46"/>
      <c r="N218" s="46"/>
      <c r="O218" s="46"/>
      <c r="P218" s="46"/>
      <c r="Q218" s="47"/>
      <c r="R218" s="44"/>
      <c r="S218" s="44"/>
    </row>
    <row r="219" spans="1:19" x14ac:dyDescent="0.25">
      <c r="A219" s="44"/>
      <c r="B219" s="43"/>
      <c r="C219" s="44"/>
      <c r="D219" s="44"/>
      <c r="E219" s="44"/>
      <c r="F219" s="44"/>
      <c r="G219" s="45"/>
      <c r="H219" s="45"/>
      <c r="I219" s="45"/>
      <c r="J219" s="44"/>
      <c r="K219" s="44"/>
      <c r="L219" s="44"/>
      <c r="M219" s="46"/>
      <c r="N219" s="46"/>
      <c r="O219" s="46"/>
      <c r="P219" s="46"/>
      <c r="Q219" s="47"/>
      <c r="R219" s="44"/>
      <c r="S219" s="44"/>
    </row>
    <row r="220" spans="1:19" x14ac:dyDescent="0.25">
      <c r="A220" s="44"/>
      <c r="B220" s="43"/>
      <c r="C220" s="44"/>
      <c r="D220" s="44"/>
      <c r="E220" s="44"/>
      <c r="F220" s="44"/>
      <c r="G220" s="45"/>
      <c r="H220" s="45"/>
      <c r="I220" s="45"/>
      <c r="J220" s="44"/>
      <c r="K220" s="44"/>
      <c r="L220" s="44"/>
      <c r="M220" s="46"/>
      <c r="N220" s="46"/>
      <c r="O220" s="46"/>
      <c r="P220" s="46"/>
      <c r="Q220" s="47"/>
      <c r="R220" s="44"/>
      <c r="S220" s="44"/>
    </row>
    <row r="221" spans="1:19" x14ac:dyDescent="0.25">
      <c r="A221" s="44"/>
      <c r="B221" s="43"/>
      <c r="C221" s="44"/>
      <c r="D221" s="44"/>
      <c r="E221" s="44"/>
      <c r="F221" s="44"/>
      <c r="G221" s="45"/>
      <c r="H221" s="45"/>
      <c r="I221" s="45"/>
      <c r="J221" s="44"/>
      <c r="K221" s="44"/>
      <c r="L221" s="44"/>
      <c r="M221" s="46"/>
      <c r="N221" s="46"/>
      <c r="O221" s="46"/>
      <c r="P221" s="46"/>
      <c r="Q221" s="47"/>
      <c r="R221" s="44"/>
      <c r="S221" s="44"/>
    </row>
    <row r="222" spans="1:19" x14ac:dyDescent="0.25">
      <c r="A222" s="44"/>
      <c r="B222" s="43"/>
      <c r="C222" s="44"/>
      <c r="D222" s="44"/>
      <c r="E222" s="44"/>
      <c r="F222" s="44"/>
      <c r="G222" s="45"/>
      <c r="H222" s="45"/>
      <c r="I222" s="45"/>
      <c r="J222" s="44"/>
      <c r="K222" s="44"/>
      <c r="L222" s="44"/>
      <c r="M222" s="46"/>
      <c r="N222" s="46"/>
      <c r="O222" s="46"/>
      <c r="P222" s="46"/>
      <c r="Q222" s="47"/>
      <c r="R222" s="44"/>
      <c r="S222" s="44"/>
    </row>
    <row r="223" spans="1:19" x14ac:dyDescent="0.25">
      <c r="A223" s="44"/>
      <c r="B223" s="43"/>
      <c r="C223" s="44"/>
      <c r="D223" s="44"/>
      <c r="E223" s="44"/>
      <c r="F223" s="44"/>
      <c r="G223" s="45"/>
      <c r="H223" s="45"/>
      <c r="I223" s="45"/>
      <c r="J223" s="44"/>
      <c r="K223" s="44"/>
      <c r="L223" s="44"/>
      <c r="M223" s="46"/>
      <c r="N223" s="46"/>
      <c r="O223" s="46"/>
      <c r="P223" s="46"/>
      <c r="Q223" s="47"/>
      <c r="R223" s="44"/>
      <c r="S223" s="44"/>
    </row>
    <row r="224" spans="1:19" x14ac:dyDescent="0.25">
      <c r="A224" s="44"/>
      <c r="B224" s="43"/>
      <c r="C224" s="44"/>
      <c r="D224" s="44"/>
      <c r="E224" s="44"/>
      <c r="F224" s="44"/>
      <c r="G224" s="45"/>
      <c r="H224" s="45"/>
      <c r="I224" s="45"/>
      <c r="J224" s="44"/>
      <c r="K224" s="44"/>
      <c r="L224" s="44"/>
      <c r="M224" s="46"/>
      <c r="N224" s="46"/>
      <c r="O224" s="46"/>
      <c r="P224" s="46"/>
      <c r="Q224" s="47"/>
      <c r="R224" s="44"/>
      <c r="S224" s="44"/>
    </row>
    <row r="225" spans="1:19" x14ac:dyDescent="0.25">
      <c r="A225" s="44"/>
      <c r="B225" s="43"/>
      <c r="C225" s="44"/>
      <c r="D225" s="44"/>
      <c r="E225" s="44"/>
      <c r="F225" s="44"/>
      <c r="G225" s="45"/>
      <c r="H225" s="45"/>
      <c r="I225" s="45"/>
      <c r="J225" s="44"/>
      <c r="K225" s="44"/>
      <c r="L225" s="44"/>
      <c r="M225" s="46"/>
      <c r="N225" s="46"/>
      <c r="O225" s="46"/>
      <c r="P225" s="46"/>
      <c r="Q225" s="47"/>
      <c r="R225" s="44"/>
      <c r="S225" s="44"/>
    </row>
    <row r="226" spans="1:19" x14ac:dyDescent="0.25">
      <c r="A226" s="44"/>
      <c r="B226" s="43"/>
      <c r="C226" s="44"/>
      <c r="D226" s="44"/>
      <c r="E226" s="44"/>
      <c r="F226" s="44"/>
      <c r="G226" s="45"/>
      <c r="H226" s="45"/>
      <c r="I226" s="45"/>
      <c r="J226" s="44"/>
      <c r="K226" s="44"/>
      <c r="L226" s="44"/>
      <c r="M226" s="46"/>
      <c r="N226" s="46"/>
      <c r="O226" s="46"/>
      <c r="P226" s="46"/>
      <c r="Q226" s="47"/>
      <c r="R226" s="44"/>
      <c r="S226" s="44"/>
    </row>
    <row r="227" spans="1:19" x14ac:dyDescent="0.25">
      <c r="A227" s="44"/>
      <c r="B227" s="43"/>
      <c r="C227" s="44"/>
      <c r="D227" s="44"/>
      <c r="E227" s="44"/>
      <c r="F227" s="44"/>
      <c r="G227" s="45"/>
      <c r="H227" s="45"/>
      <c r="I227" s="45"/>
      <c r="J227" s="44"/>
      <c r="K227" s="44"/>
      <c r="L227" s="44"/>
      <c r="M227" s="46"/>
      <c r="N227" s="46"/>
      <c r="O227" s="46"/>
      <c r="P227" s="46"/>
      <c r="Q227" s="47"/>
      <c r="R227" s="44"/>
      <c r="S227" s="44"/>
    </row>
    <row r="228" spans="1:19" x14ac:dyDescent="0.25">
      <c r="A228" s="44"/>
      <c r="B228" s="43"/>
      <c r="C228" s="44"/>
      <c r="D228" s="44"/>
      <c r="E228" s="44"/>
      <c r="F228" s="44"/>
      <c r="G228" s="45"/>
      <c r="H228" s="45"/>
      <c r="I228" s="45"/>
      <c r="J228" s="44"/>
      <c r="K228" s="44"/>
      <c r="L228" s="44"/>
      <c r="M228" s="46"/>
      <c r="N228" s="46"/>
      <c r="O228" s="46"/>
      <c r="P228" s="46"/>
      <c r="Q228" s="47"/>
      <c r="R228" s="44"/>
      <c r="S228" s="44"/>
    </row>
    <row r="229" spans="1:19" x14ac:dyDescent="0.25">
      <c r="A229" s="44"/>
      <c r="B229" s="43"/>
      <c r="C229" s="44"/>
      <c r="D229" s="44"/>
      <c r="E229" s="44"/>
      <c r="F229" s="44"/>
      <c r="G229" s="45"/>
      <c r="H229" s="45"/>
      <c r="I229" s="45"/>
      <c r="J229" s="44"/>
      <c r="K229" s="44"/>
      <c r="L229" s="44"/>
      <c r="M229" s="46"/>
      <c r="N229" s="46"/>
      <c r="O229" s="46"/>
      <c r="P229" s="46"/>
      <c r="Q229" s="47"/>
      <c r="R229" s="44"/>
      <c r="S229" s="44"/>
    </row>
    <row r="230" spans="1:19" x14ac:dyDescent="0.25">
      <c r="A230" s="44"/>
      <c r="B230" s="43"/>
      <c r="C230" s="44"/>
      <c r="D230" s="44"/>
      <c r="E230" s="44"/>
      <c r="F230" s="44"/>
      <c r="G230" s="45"/>
      <c r="H230" s="45"/>
      <c r="I230" s="45"/>
      <c r="J230" s="44"/>
      <c r="K230" s="44"/>
      <c r="L230" s="44"/>
      <c r="M230" s="46"/>
      <c r="N230" s="46"/>
      <c r="O230" s="46"/>
      <c r="P230" s="46"/>
      <c r="Q230" s="47"/>
      <c r="R230" s="44"/>
      <c r="S230" s="44"/>
    </row>
    <row r="231" spans="1:19" x14ac:dyDescent="0.25">
      <c r="A231" s="44"/>
      <c r="B231" s="43"/>
      <c r="C231" s="44"/>
      <c r="D231" s="44"/>
      <c r="E231" s="44"/>
      <c r="F231" s="44"/>
      <c r="G231" s="45"/>
      <c r="H231" s="45"/>
      <c r="I231" s="45"/>
      <c r="J231" s="44"/>
      <c r="K231" s="44"/>
      <c r="L231" s="44"/>
      <c r="M231" s="46"/>
      <c r="N231" s="46"/>
      <c r="O231" s="46"/>
      <c r="P231" s="46"/>
      <c r="Q231" s="47"/>
      <c r="R231" s="44"/>
      <c r="S231" s="44"/>
    </row>
    <row r="232" spans="1:19" x14ac:dyDescent="0.25">
      <c r="A232" s="44"/>
      <c r="B232" s="43"/>
      <c r="C232" s="44"/>
      <c r="D232" s="44"/>
      <c r="E232" s="44"/>
      <c r="F232" s="44"/>
      <c r="G232" s="45"/>
      <c r="H232" s="45"/>
      <c r="I232" s="45"/>
      <c r="J232" s="44"/>
      <c r="K232" s="44"/>
      <c r="L232" s="44"/>
      <c r="M232" s="46"/>
      <c r="N232" s="46"/>
      <c r="O232" s="46"/>
      <c r="P232" s="46"/>
      <c r="Q232" s="47"/>
      <c r="R232" s="44"/>
      <c r="S232" s="44"/>
    </row>
    <row r="233" spans="1:19" x14ac:dyDescent="0.25">
      <c r="A233" s="44"/>
      <c r="B233" s="43"/>
      <c r="C233" s="44"/>
      <c r="D233" s="44"/>
      <c r="E233" s="44"/>
      <c r="F233" s="44"/>
      <c r="G233" s="45"/>
      <c r="H233" s="45"/>
      <c r="I233" s="45"/>
      <c r="J233" s="44"/>
      <c r="K233" s="44"/>
      <c r="L233" s="44"/>
      <c r="M233" s="46"/>
      <c r="N233" s="46"/>
      <c r="O233" s="46"/>
      <c r="P233" s="46"/>
      <c r="Q233" s="47"/>
      <c r="R233" s="44"/>
      <c r="S233" s="44"/>
    </row>
    <row r="234" spans="1:19" x14ac:dyDescent="0.25">
      <c r="A234" s="44"/>
      <c r="B234" s="43"/>
      <c r="C234" s="44"/>
      <c r="D234" s="44"/>
      <c r="E234" s="44"/>
      <c r="F234" s="44"/>
      <c r="G234" s="45"/>
      <c r="H234" s="45"/>
      <c r="I234" s="45"/>
      <c r="J234" s="44"/>
      <c r="K234" s="44"/>
      <c r="L234" s="44"/>
      <c r="M234" s="46"/>
      <c r="N234" s="46"/>
      <c r="O234" s="46"/>
      <c r="P234" s="46"/>
      <c r="Q234" s="47"/>
      <c r="R234" s="44"/>
      <c r="S234" s="44"/>
    </row>
    <row r="235" spans="1:19" x14ac:dyDescent="0.25">
      <c r="A235" s="44"/>
      <c r="B235" s="43"/>
      <c r="C235" s="44"/>
      <c r="D235" s="44"/>
      <c r="E235" s="44"/>
      <c r="F235" s="44"/>
      <c r="G235" s="45"/>
      <c r="H235" s="45"/>
      <c r="I235" s="45"/>
      <c r="J235" s="44"/>
      <c r="K235" s="44"/>
      <c r="L235" s="44"/>
      <c r="M235" s="46"/>
      <c r="N235" s="46"/>
      <c r="O235" s="46"/>
      <c r="P235" s="46"/>
      <c r="Q235" s="47"/>
      <c r="R235" s="44"/>
      <c r="S235" s="44"/>
    </row>
    <row r="236" spans="1:19" x14ac:dyDescent="0.25">
      <c r="A236" s="44"/>
      <c r="B236" s="43"/>
      <c r="C236" s="44"/>
      <c r="D236" s="44"/>
      <c r="E236" s="44"/>
      <c r="F236" s="44"/>
      <c r="G236" s="45"/>
      <c r="H236" s="45"/>
      <c r="I236" s="45"/>
      <c r="J236" s="44"/>
      <c r="K236" s="44"/>
      <c r="L236" s="44"/>
      <c r="M236" s="46"/>
      <c r="N236" s="46"/>
      <c r="O236" s="46"/>
      <c r="P236" s="46"/>
      <c r="Q236" s="47"/>
      <c r="R236" s="44"/>
      <c r="S236" s="44"/>
    </row>
    <row r="237" spans="1:19" x14ac:dyDescent="0.25">
      <c r="A237" s="44"/>
      <c r="B237" s="43"/>
      <c r="C237" s="44"/>
      <c r="D237" s="44"/>
      <c r="E237" s="44"/>
      <c r="F237" s="44"/>
      <c r="G237" s="45"/>
      <c r="H237" s="45"/>
      <c r="I237" s="45"/>
      <c r="J237" s="44"/>
      <c r="K237" s="44"/>
      <c r="L237" s="44"/>
      <c r="M237" s="46"/>
      <c r="N237" s="46"/>
      <c r="O237" s="46"/>
      <c r="P237" s="46"/>
      <c r="Q237" s="47"/>
      <c r="R237" s="44"/>
      <c r="S237" s="44"/>
    </row>
    <row r="238" spans="1:19" x14ac:dyDescent="0.25">
      <c r="A238" s="44"/>
      <c r="B238" s="43"/>
      <c r="C238" s="44"/>
      <c r="D238" s="44"/>
      <c r="E238" s="44"/>
      <c r="F238" s="44"/>
      <c r="G238" s="45"/>
      <c r="H238" s="45"/>
      <c r="I238" s="45"/>
      <c r="J238" s="44"/>
      <c r="K238" s="44"/>
      <c r="L238" s="44"/>
      <c r="M238" s="46"/>
      <c r="N238" s="46"/>
      <c r="O238" s="46"/>
      <c r="P238" s="46"/>
      <c r="Q238" s="47"/>
      <c r="R238" s="44"/>
      <c r="S238" s="44"/>
    </row>
    <row r="239" spans="1:19" x14ac:dyDescent="0.25">
      <c r="A239" s="44"/>
      <c r="B239" s="43"/>
      <c r="C239" s="44"/>
      <c r="D239" s="44"/>
      <c r="E239" s="44"/>
      <c r="F239" s="44"/>
      <c r="G239" s="45"/>
      <c r="H239" s="45"/>
      <c r="I239" s="45"/>
      <c r="J239" s="44"/>
      <c r="K239" s="44"/>
      <c r="L239" s="44"/>
      <c r="M239" s="46"/>
      <c r="N239" s="46"/>
      <c r="O239" s="46"/>
      <c r="P239" s="46"/>
      <c r="Q239" s="47"/>
      <c r="R239" s="44"/>
      <c r="S239" s="44"/>
    </row>
    <row r="240" spans="1:19" x14ac:dyDescent="0.25">
      <c r="A240" s="44"/>
      <c r="B240" s="43"/>
      <c r="C240" s="44"/>
      <c r="D240" s="44"/>
      <c r="E240" s="44"/>
      <c r="F240" s="44"/>
      <c r="G240" s="45"/>
      <c r="H240" s="45"/>
      <c r="I240" s="45"/>
      <c r="J240" s="44"/>
      <c r="K240" s="44"/>
      <c r="L240" s="44"/>
      <c r="M240" s="46"/>
      <c r="N240" s="46"/>
      <c r="O240" s="46"/>
      <c r="P240" s="46"/>
      <c r="Q240" s="47"/>
      <c r="R240" s="44"/>
      <c r="S240" s="44"/>
    </row>
    <row r="241" spans="1:19" x14ac:dyDescent="0.25">
      <c r="A241" s="44"/>
      <c r="B241" s="43"/>
      <c r="C241" s="44"/>
      <c r="D241" s="44"/>
      <c r="E241" s="44"/>
      <c r="F241" s="44"/>
      <c r="G241" s="45"/>
      <c r="H241" s="45"/>
      <c r="I241" s="45"/>
      <c r="J241" s="44"/>
      <c r="K241" s="44"/>
      <c r="L241" s="44"/>
      <c r="M241" s="46"/>
      <c r="N241" s="46"/>
      <c r="O241" s="46"/>
      <c r="P241" s="46"/>
      <c r="Q241" s="47"/>
      <c r="R241" s="44"/>
      <c r="S241" s="44"/>
    </row>
    <row r="242" spans="1:19" x14ac:dyDescent="0.25">
      <c r="A242" s="44"/>
      <c r="B242" s="43"/>
      <c r="C242" s="44"/>
      <c r="D242" s="44"/>
      <c r="E242" s="44"/>
      <c r="F242" s="44"/>
      <c r="G242" s="45"/>
      <c r="H242" s="45"/>
      <c r="I242" s="45"/>
      <c r="J242" s="44"/>
      <c r="K242" s="44"/>
      <c r="L242" s="44"/>
      <c r="M242" s="46"/>
      <c r="N242" s="46"/>
      <c r="O242" s="46"/>
      <c r="P242" s="46"/>
      <c r="Q242" s="47"/>
      <c r="R242" s="44"/>
      <c r="S242" s="44"/>
    </row>
    <row r="243" spans="1:19" x14ac:dyDescent="0.25">
      <c r="A243" s="44"/>
      <c r="B243" s="43"/>
      <c r="C243" s="44"/>
      <c r="D243" s="44"/>
      <c r="E243" s="44"/>
      <c r="F243" s="44"/>
      <c r="G243" s="45"/>
      <c r="H243" s="45"/>
      <c r="I243" s="45"/>
      <c r="J243" s="44"/>
      <c r="K243" s="44"/>
      <c r="L243" s="44"/>
      <c r="M243" s="46"/>
      <c r="N243" s="46"/>
      <c r="O243" s="46"/>
      <c r="P243" s="46"/>
      <c r="Q243" s="47"/>
      <c r="R243" s="44"/>
      <c r="S243" s="44"/>
    </row>
    <row r="244" spans="1:19" x14ac:dyDescent="0.25">
      <c r="A244" s="44"/>
      <c r="B244" s="43"/>
      <c r="C244" s="44"/>
      <c r="D244" s="44"/>
      <c r="E244" s="44"/>
      <c r="F244" s="44"/>
      <c r="G244" s="45"/>
      <c r="H244" s="45"/>
      <c r="I244" s="45"/>
      <c r="J244" s="44"/>
      <c r="K244" s="44"/>
      <c r="L244" s="44"/>
      <c r="M244" s="46"/>
      <c r="N244" s="46"/>
      <c r="O244" s="46"/>
      <c r="P244" s="46"/>
      <c r="Q244" s="47"/>
      <c r="R244" s="44"/>
      <c r="S244" s="44"/>
    </row>
    <row r="245" spans="1:19" x14ac:dyDescent="0.25">
      <c r="A245" s="44"/>
      <c r="B245" s="43"/>
      <c r="C245" s="44"/>
      <c r="D245" s="44"/>
      <c r="E245" s="44"/>
      <c r="F245" s="44"/>
      <c r="G245" s="45"/>
      <c r="H245" s="45"/>
      <c r="I245" s="45"/>
      <c r="J245" s="44"/>
      <c r="K245" s="44"/>
      <c r="L245" s="44"/>
      <c r="M245" s="46"/>
      <c r="N245" s="46"/>
      <c r="O245" s="46"/>
      <c r="P245" s="46"/>
      <c r="Q245" s="47"/>
      <c r="R245" s="44"/>
      <c r="S245" s="44"/>
    </row>
    <row r="246" spans="1:19" x14ac:dyDescent="0.25">
      <c r="A246" s="44"/>
      <c r="B246" s="43"/>
      <c r="C246" s="44"/>
      <c r="D246" s="44"/>
      <c r="E246" s="44"/>
      <c r="F246" s="44"/>
      <c r="G246" s="45"/>
      <c r="H246" s="45"/>
      <c r="I246" s="45"/>
      <c r="J246" s="44"/>
      <c r="K246" s="44"/>
      <c r="L246" s="44"/>
      <c r="M246" s="46"/>
      <c r="N246" s="46"/>
      <c r="O246" s="46"/>
      <c r="P246" s="46"/>
      <c r="Q246" s="47"/>
      <c r="R246" s="44"/>
      <c r="S246" s="44"/>
    </row>
    <row r="247" spans="1:19" x14ac:dyDescent="0.25">
      <c r="A247" s="44"/>
      <c r="B247" s="43"/>
      <c r="C247" s="44"/>
      <c r="D247" s="44"/>
      <c r="E247" s="44"/>
      <c r="F247" s="44"/>
      <c r="G247" s="45"/>
      <c r="H247" s="45"/>
      <c r="I247" s="45"/>
      <c r="J247" s="44"/>
      <c r="K247" s="44"/>
      <c r="L247" s="44"/>
      <c r="M247" s="46"/>
      <c r="N247" s="46"/>
      <c r="O247" s="46"/>
      <c r="P247" s="46"/>
      <c r="Q247" s="47"/>
      <c r="R247" s="44"/>
      <c r="S247" s="44"/>
    </row>
    <row r="248" spans="1:19" x14ac:dyDescent="0.25">
      <c r="A248" s="44"/>
      <c r="B248" s="43"/>
      <c r="C248" s="44"/>
      <c r="D248" s="44"/>
      <c r="E248" s="44"/>
      <c r="F248" s="44"/>
      <c r="G248" s="45"/>
      <c r="H248" s="45"/>
      <c r="I248" s="45"/>
      <c r="J248" s="44"/>
      <c r="K248" s="44"/>
      <c r="L248" s="44"/>
      <c r="M248" s="46"/>
      <c r="N248" s="46"/>
      <c r="O248" s="46"/>
      <c r="P248" s="46"/>
      <c r="Q248" s="47"/>
      <c r="R248" s="44"/>
      <c r="S248" s="44"/>
    </row>
    <row r="249" spans="1:19" x14ac:dyDescent="0.25">
      <c r="A249" s="44"/>
      <c r="B249" s="43"/>
      <c r="C249" s="44"/>
      <c r="D249" s="44"/>
      <c r="E249" s="44"/>
      <c r="F249" s="44"/>
      <c r="G249" s="45"/>
      <c r="H249" s="45"/>
      <c r="I249" s="45"/>
      <c r="J249" s="44"/>
      <c r="K249" s="44"/>
      <c r="L249" s="44"/>
      <c r="M249" s="46"/>
      <c r="N249" s="46"/>
      <c r="O249" s="46"/>
      <c r="P249" s="46"/>
      <c r="Q249" s="47"/>
      <c r="R249" s="44"/>
      <c r="S249" s="44"/>
    </row>
    <row r="250" spans="1:19" x14ac:dyDescent="0.25">
      <c r="A250" s="44"/>
      <c r="B250" s="43"/>
      <c r="C250" s="44"/>
      <c r="D250" s="44"/>
      <c r="E250" s="44"/>
      <c r="F250" s="44"/>
      <c r="G250" s="45"/>
      <c r="H250" s="45"/>
      <c r="I250" s="45"/>
      <c r="J250" s="44"/>
      <c r="K250" s="44"/>
      <c r="L250" s="44"/>
      <c r="M250" s="46"/>
      <c r="N250" s="46"/>
      <c r="O250" s="46"/>
      <c r="P250" s="46"/>
      <c r="Q250" s="47"/>
      <c r="R250" s="44"/>
      <c r="S250" s="44"/>
    </row>
    <row r="251" spans="1:19" x14ac:dyDescent="0.25">
      <c r="A251" s="44"/>
      <c r="B251" s="43"/>
      <c r="C251" s="44"/>
      <c r="D251" s="44"/>
      <c r="E251" s="44"/>
      <c r="F251" s="44"/>
      <c r="G251" s="45"/>
      <c r="H251" s="45"/>
      <c r="I251" s="45"/>
      <c r="J251" s="44"/>
      <c r="K251" s="44"/>
      <c r="L251" s="44"/>
      <c r="M251" s="46"/>
      <c r="N251" s="46"/>
      <c r="O251" s="46"/>
      <c r="P251" s="46"/>
      <c r="Q251" s="47"/>
      <c r="R251" s="44"/>
      <c r="S251" s="44"/>
    </row>
    <row r="252" spans="1:19" x14ac:dyDescent="0.25">
      <c r="A252" s="44"/>
      <c r="B252" s="43"/>
      <c r="C252" s="44"/>
      <c r="D252" s="44"/>
      <c r="E252" s="44"/>
      <c r="F252" s="44"/>
      <c r="G252" s="45"/>
      <c r="H252" s="45"/>
      <c r="I252" s="45"/>
      <c r="J252" s="44"/>
      <c r="K252" s="44"/>
      <c r="L252" s="44"/>
      <c r="M252" s="46"/>
      <c r="N252" s="46"/>
      <c r="O252" s="46"/>
      <c r="P252" s="46"/>
      <c r="Q252" s="47"/>
      <c r="R252" s="44"/>
      <c r="S252" s="44"/>
    </row>
    <row r="253" spans="1:19" x14ac:dyDescent="0.25">
      <c r="A253" s="44"/>
      <c r="B253" s="43"/>
      <c r="C253" s="44"/>
      <c r="D253" s="44"/>
      <c r="E253" s="44"/>
      <c r="F253" s="44"/>
      <c r="G253" s="45"/>
      <c r="H253" s="45"/>
      <c r="I253" s="45"/>
      <c r="J253" s="44"/>
      <c r="K253" s="44"/>
      <c r="L253" s="44"/>
      <c r="M253" s="46"/>
      <c r="N253" s="46"/>
      <c r="O253" s="46"/>
      <c r="P253" s="46"/>
      <c r="Q253" s="47"/>
      <c r="R253" s="44"/>
      <c r="S253" s="44"/>
    </row>
    <row r="254" spans="1:19" x14ac:dyDescent="0.25">
      <c r="A254" s="44"/>
      <c r="B254" s="43"/>
      <c r="C254" s="44"/>
      <c r="D254" s="44"/>
      <c r="E254" s="44"/>
      <c r="F254" s="44"/>
      <c r="G254" s="45"/>
      <c r="H254" s="45"/>
      <c r="I254" s="45"/>
      <c r="J254" s="44"/>
      <c r="K254" s="44"/>
      <c r="L254" s="44"/>
      <c r="M254" s="46"/>
      <c r="N254" s="46"/>
      <c r="O254" s="46"/>
      <c r="P254" s="46"/>
      <c r="Q254" s="47"/>
      <c r="R254" s="44"/>
      <c r="S254" s="44"/>
    </row>
    <row r="255" spans="1:19" x14ac:dyDescent="0.25">
      <c r="A255" s="44"/>
      <c r="B255" s="43"/>
      <c r="C255" s="44"/>
      <c r="D255" s="44"/>
      <c r="E255" s="44"/>
      <c r="F255" s="44"/>
      <c r="G255" s="45"/>
      <c r="H255" s="45"/>
      <c r="I255" s="45"/>
      <c r="J255" s="44"/>
      <c r="K255" s="44"/>
      <c r="L255" s="44"/>
      <c r="M255" s="46"/>
      <c r="N255" s="46"/>
      <c r="O255" s="46"/>
      <c r="P255" s="46"/>
      <c r="Q255" s="47"/>
      <c r="R255" s="44"/>
      <c r="S255" s="44"/>
    </row>
    <row r="256" spans="1:19" x14ac:dyDescent="0.25">
      <c r="A256" s="44"/>
      <c r="B256" s="43"/>
      <c r="C256" s="44"/>
      <c r="D256" s="44"/>
      <c r="E256" s="44"/>
      <c r="F256" s="44"/>
      <c r="G256" s="45"/>
      <c r="H256" s="45"/>
      <c r="I256" s="45"/>
      <c r="J256" s="44"/>
      <c r="K256" s="44"/>
      <c r="L256" s="44"/>
      <c r="M256" s="46"/>
      <c r="N256" s="46"/>
      <c r="O256" s="46"/>
      <c r="P256" s="46"/>
      <c r="Q256" s="47"/>
      <c r="R256" s="44"/>
      <c r="S256" s="44"/>
    </row>
    <row r="257" spans="1:19" x14ac:dyDescent="0.25">
      <c r="A257" s="44"/>
      <c r="B257" s="43"/>
      <c r="C257" s="44"/>
      <c r="D257" s="44"/>
      <c r="E257" s="44"/>
      <c r="F257" s="44"/>
      <c r="G257" s="45"/>
      <c r="H257" s="45"/>
      <c r="I257" s="45"/>
      <c r="J257" s="44"/>
      <c r="K257" s="44"/>
      <c r="L257" s="44"/>
      <c r="M257" s="46"/>
      <c r="N257" s="46"/>
      <c r="O257" s="46"/>
      <c r="P257" s="46"/>
      <c r="Q257" s="47"/>
      <c r="R257" s="44"/>
      <c r="S257" s="44"/>
    </row>
    <row r="258" spans="1:19" x14ac:dyDescent="0.25">
      <c r="A258" s="44"/>
      <c r="B258" s="43"/>
      <c r="C258" s="44"/>
      <c r="D258" s="44"/>
      <c r="E258" s="44"/>
      <c r="F258" s="44"/>
      <c r="G258" s="45"/>
      <c r="H258" s="45"/>
      <c r="I258" s="45"/>
      <c r="J258" s="44"/>
      <c r="K258" s="44"/>
      <c r="L258" s="44"/>
      <c r="M258" s="46"/>
      <c r="N258" s="46"/>
      <c r="O258" s="46"/>
      <c r="P258" s="46"/>
      <c r="Q258" s="47"/>
      <c r="R258" s="44"/>
      <c r="S258" s="44"/>
    </row>
    <row r="259" spans="1:19" x14ac:dyDescent="0.25">
      <c r="A259" s="44"/>
      <c r="B259" s="43"/>
      <c r="C259" s="44"/>
      <c r="D259" s="44"/>
      <c r="E259" s="44"/>
      <c r="F259" s="44"/>
      <c r="G259" s="45"/>
      <c r="H259" s="45"/>
      <c r="I259" s="45"/>
      <c r="J259" s="44"/>
      <c r="K259" s="44"/>
      <c r="L259" s="44"/>
      <c r="M259" s="46"/>
      <c r="N259" s="46"/>
      <c r="O259" s="46"/>
      <c r="P259" s="46"/>
      <c r="Q259" s="47"/>
      <c r="R259" s="44"/>
      <c r="S259" s="44"/>
    </row>
    <row r="260" spans="1:19" x14ac:dyDescent="0.25">
      <c r="A260" s="44"/>
      <c r="B260" s="43"/>
      <c r="C260" s="44"/>
      <c r="D260" s="44"/>
      <c r="E260" s="44"/>
      <c r="F260" s="44"/>
      <c r="G260" s="45"/>
      <c r="H260" s="45"/>
      <c r="I260" s="45"/>
      <c r="J260" s="44"/>
      <c r="K260" s="44"/>
      <c r="L260" s="44"/>
      <c r="M260" s="46"/>
      <c r="N260" s="46"/>
      <c r="O260" s="46"/>
      <c r="P260" s="46"/>
      <c r="Q260" s="47"/>
      <c r="R260" s="44"/>
      <c r="S260" s="44"/>
    </row>
    <row r="261" spans="1:19" x14ac:dyDescent="0.25">
      <c r="A261" s="44"/>
      <c r="B261" s="43"/>
      <c r="C261" s="44"/>
      <c r="D261" s="44"/>
      <c r="E261" s="44"/>
      <c r="F261" s="44"/>
      <c r="G261" s="45"/>
      <c r="H261" s="45"/>
      <c r="I261" s="45"/>
      <c r="J261" s="44"/>
      <c r="K261" s="44"/>
      <c r="L261" s="44"/>
      <c r="M261" s="46"/>
      <c r="N261" s="46"/>
      <c r="O261" s="46"/>
      <c r="P261" s="46"/>
      <c r="Q261" s="47"/>
      <c r="R261" s="44"/>
      <c r="S261" s="44"/>
    </row>
    <row r="262" spans="1:19" x14ac:dyDescent="0.25">
      <c r="A262" s="44"/>
      <c r="B262" s="43"/>
      <c r="C262" s="44"/>
      <c r="D262" s="44"/>
      <c r="E262" s="44"/>
      <c r="F262" s="44"/>
      <c r="G262" s="45"/>
      <c r="H262" s="45"/>
      <c r="I262" s="45"/>
      <c r="J262" s="44"/>
      <c r="K262" s="44"/>
      <c r="L262" s="44"/>
      <c r="M262" s="46"/>
      <c r="N262" s="46"/>
      <c r="O262" s="46"/>
      <c r="P262" s="46"/>
      <c r="Q262" s="47"/>
      <c r="R262" s="44"/>
      <c r="S262" s="44"/>
    </row>
    <row r="263" spans="1:19" x14ac:dyDescent="0.25">
      <c r="A263" s="44"/>
      <c r="B263" s="43"/>
      <c r="C263" s="44"/>
      <c r="D263" s="44"/>
      <c r="E263" s="44"/>
      <c r="F263" s="44"/>
      <c r="G263" s="45"/>
      <c r="H263" s="45"/>
      <c r="I263" s="45"/>
      <c r="J263" s="44"/>
      <c r="K263" s="44"/>
      <c r="L263" s="44"/>
      <c r="M263" s="46"/>
      <c r="N263" s="46"/>
      <c r="O263" s="46"/>
      <c r="P263" s="46"/>
      <c r="Q263" s="47"/>
      <c r="R263" s="44"/>
      <c r="S263" s="44"/>
    </row>
    <row r="264" spans="1:19" x14ac:dyDescent="0.25">
      <c r="A264" s="44"/>
      <c r="B264" s="43"/>
      <c r="C264" s="44"/>
      <c r="D264" s="44"/>
      <c r="E264" s="44"/>
      <c r="F264" s="44"/>
      <c r="G264" s="45"/>
      <c r="H264" s="45"/>
      <c r="I264" s="45"/>
      <c r="J264" s="44"/>
      <c r="K264" s="44"/>
      <c r="L264" s="44"/>
      <c r="M264" s="46"/>
      <c r="N264" s="46"/>
      <c r="O264" s="46"/>
      <c r="P264" s="46"/>
      <c r="Q264" s="47"/>
      <c r="R264" s="44"/>
      <c r="S264" s="44"/>
    </row>
    <row r="265" spans="1:19" x14ac:dyDescent="0.25">
      <c r="A265" s="44"/>
      <c r="B265" s="43"/>
      <c r="C265" s="44"/>
      <c r="D265" s="44"/>
      <c r="E265" s="44"/>
      <c r="F265" s="44"/>
      <c r="G265" s="45"/>
      <c r="H265" s="45"/>
      <c r="I265" s="45"/>
      <c r="J265" s="44"/>
      <c r="K265" s="44"/>
      <c r="L265" s="44"/>
      <c r="M265" s="46"/>
      <c r="N265" s="46"/>
      <c r="O265" s="46"/>
      <c r="P265" s="46"/>
      <c r="Q265" s="47"/>
      <c r="R265" s="44"/>
      <c r="S265" s="44"/>
    </row>
    <row r="266" spans="1:19" x14ac:dyDescent="0.25">
      <c r="A266" s="44"/>
      <c r="B266" s="43"/>
      <c r="C266" s="44"/>
      <c r="D266" s="44"/>
      <c r="E266" s="44"/>
      <c r="F266" s="44"/>
      <c r="G266" s="45"/>
      <c r="H266" s="45"/>
      <c r="I266" s="45"/>
      <c r="J266" s="44"/>
      <c r="K266" s="44"/>
      <c r="L266" s="44"/>
      <c r="M266" s="46"/>
      <c r="N266" s="46"/>
      <c r="O266" s="46"/>
      <c r="P266" s="46"/>
      <c r="Q266" s="47"/>
      <c r="R266" s="44"/>
      <c r="S266" s="44"/>
    </row>
    <row r="267" spans="1:19" x14ac:dyDescent="0.25">
      <c r="A267" s="44"/>
      <c r="B267" s="43"/>
      <c r="C267" s="44"/>
      <c r="D267" s="44"/>
      <c r="E267" s="44"/>
      <c r="F267" s="44"/>
      <c r="G267" s="45"/>
      <c r="H267" s="45"/>
      <c r="I267" s="45"/>
      <c r="J267" s="44"/>
      <c r="K267" s="44"/>
      <c r="L267" s="44"/>
      <c r="M267" s="46"/>
      <c r="N267" s="46"/>
      <c r="O267" s="46"/>
      <c r="P267" s="46"/>
      <c r="Q267" s="47"/>
      <c r="R267" s="44"/>
      <c r="S267" s="44"/>
    </row>
    <row r="268" spans="1:19" x14ac:dyDescent="0.25">
      <c r="A268" s="44"/>
      <c r="B268" s="43"/>
      <c r="C268" s="44"/>
      <c r="D268" s="44"/>
      <c r="E268" s="44"/>
      <c r="F268" s="44"/>
      <c r="G268" s="45"/>
      <c r="H268" s="45"/>
      <c r="I268" s="45"/>
      <c r="J268" s="44"/>
      <c r="K268" s="44"/>
      <c r="L268" s="44"/>
      <c r="M268" s="46"/>
      <c r="N268" s="46"/>
      <c r="O268" s="46"/>
      <c r="P268" s="46"/>
      <c r="Q268" s="47"/>
      <c r="R268" s="44"/>
      <c r="S268" s="44"/>
    </row>
    <row r="269" spans="1:19" x14ac:dyDescent="0.25">
      <c r="A269" s="44"/>
      <c r="B269" s="43"/>
      <c r="C269" s="44"/>
      <c r="D269" s="44"/>
      <c r="E269" s="44"/>
      <c r="F269" s="44"/>
      <c r="G269" s="45"/>
      <c r="H269" s="45"/>
      <c r="I269" s="45"/>
      <c r="J269" s="44"/>
      <c r="K269" s="44"/>
      <c r="L269" s="44"/>
      <c r="M269" s="46"/>
      <c r="N269" s="46"/>
      <c r="O269" s="46"/>
      <c r="P269" s="46"/>
      <c r="Q269" s="47"/>
      <c r="R269" s="44"/>
      <c r="S269" s="44"/>
    </row>
    <row r="270" spans="1:19" x14ac:dyDescent="0.25">
      <c r="A270" s="44"/>
      <c r="B270" s="43"/>
      <c r="C270" s="44"/>
      <c r="D270" s="44"/>
      <c r="E270" s="44"/>
      <c r="F270" s="44"/>
      <c r="G270" s="45"/>
      <c r="H270" s="45"/>
      <c r="I270" s="45"/>
      <c r="J270" s="44"/>
      <c r="K270" s="44"/>
      <c r="L270" s="44"/>
      <c r="M270" s="46"/>
      <c r="N270" s="46"/>
      <c r="O270" s="46"/>
      <c r="P270" s="46"/>
      <c r="Q270" s="47"/>
      <c r="R270" s="44"/>
      <c r="S270" s="44"/>
    </row>
    <row r="271" spans="1:19" x14ac:dyDescent="0.25">
      <c r="A271" s="44"/>
      <c r="B271" s="43"/>
      <c r="C271" s="44"/>
      <c r="D271" s="44"/>
      <c r="E271" s="44"/>
      <c r="F271" s="44"/>
      <c r="G271" s="45"/>
      <c r="H271" s="45"/>
      <c r="I271" s="45"/>
      <c r="J271" s="44"/>
      <c r="K271" s="44"/>
      <c r="L271" s="44"/>
      <c r="M271" s="46"/>
      <c r="N271" s="46"/>
      <c r="O271" s="46"/>
      <c r="P271" s="46"/>
      <c r="Q271" s="47"/>
      <c r="R271" s="44"/>
      <c r="S271" s="44"/>
    </row>
    <row r="272" spans="1:19" x14ac:dyDescent="0.25">
      <c r="A272" s="44"/>
      <c r="B272" s="43"/>
      <c r="C272" s="44"/>
      <c r="D272" s="44"/>
      <c r="E272" s="44"/>
      <c r="F272" s="44"/>
      <c r="G272" s="45"/>
      <c r="H272" s="45"/>
      <c r="I272" s="45"/>
      <c r="J272" s="44"/>
      <c r="K272" s="44"/>
      <c r="L272" s="44"/>
      <c r="M272" s="46"/>
      <c r="N272" s="46"/>
      <c r="O272" s="46"/>
      <c r="P272" s="46"/>
      <c r="Q272" s="47"/>
      <c r="R272" s="44"/>
      <c r="S272" s="44"/>
    </row>
    <row r="273" spans="1:19" x14ac:dyDescent="0.25">
      <c r="A273" s="44"/>
      <c r="B273" s="43"/>
      <c r="C273" s="44"/>
      <c r="D273" s="44"/>
      <c r="E273" s="44"/>
      <c r="F273" s="44"/>
      <c r="G273" s="45"/>
      <c r="H273" s="45"/>
      <c r="I273" s="45"/>
      <c r="J273" s="44"/>
      <c r="K273" s="44"/>
      <c r="L273" s="44"/>
      <c r="M273" s="46"/>
      <c r="N273" s="46"/>
      <c r="O273" s="46"/>
      <c r="P273" s="46"/>
      <c r="Q273" s="47"/>
      <c r="R273" s="44"/>
      <c r="S273" s="44"/>
    </row>
    <row r="274" spans="1:19" x14ac:dyDescent="0.25">
      <c r="A274" s="44"/>
      <c r="B274" s="43"/>
      <c r="C274" s="44"/>
      <c r="D274" s="44"/>
      <c r="E274" s="44"/>
      <c r="F274" s="44"/>
      <c r="G274" s="45"/>
      <c r="H274" s="45"/>
      <c r="I274" s="45"/>
      <c r="J274" s="44"/>
      <c r="K274" s="44"/>
      <c r="L274" s="44"/>
      <c r="M274" s="46"/>
      <c r="N274" s="46"/>
      <c r="O274" s="46"/>
      <c r="P274" s="46"/>
      <c r="Q274" s="47"/>
      <c r="R274" s="44"/>
      <c r="S274" s="44"/>
    </row>
    <row r="275" spans="1:19" x14ac:dyDescent="0.25">
      <c r="A275" s="44"/>
      <c r="B275" s="43"/>
      <c r="C275" s="44"/>
      <c r="D275" s="44"/>
      <c r="E275" s="44"/>
      <c r="F275" s="44"/>
      <c r="G275" s="45"/>
      <c r="H275" s="45"/>
      <c r="I275" s="45"/>
      <c r="J275" s="44"/>
      <c r="K275" s="44"/>
      <c r="L275" s="44"/>
      <c r="M275" s="46"/>
      <c r="N275" s="46"/>
      <c r="O275" s="46"/>
      <c r="P275" s="46"/>
      <c r="Q275" s="47"/>
      <c r="R275" s="44"/>
      <c r="S275" s="44"/>
    </row>
    <row r="276" spans="1:19" x14ac:dyDescent="0.25">
      <c r="A276" s="44"/>
      <c r="B276" s="43"/>
      <c r="C276" s="44"/>
      <c r="D276" s="44"/>
      <c r="E276" s="44"/>
      <c r="F276" s="44"/>
      <c r="G276" s="45"/>
      <c r="H276" s="45"/>
      <c r="I276" s="45"/>
      <c r="J276" s="44"/>
      <c r="K276" s="44"/>
      <c r="L276" s="44"/>
      <c r="M276" s="46"/>
      <c r="N276" s="46"/>
      <c r="O276" s="46"/>
      <c r="P276" s="46"/>
      <c r="Q276" s="47"/>
      <c r="R276" s="44"/>
      <c r="S276" s="44"/>
    </row>
    <row r="277" spans="1:19" x14ac:dyDescent="0.25">
      <c r="A277" s="44"/>
      <c r="B277" s="43"/>
      <c r="C277" s="44"/>
      <c r="D277" s="44"/>
      <c r="E277" s="44"/>
      <c r="F277" s="44"/>
      <c r="G277" s="45"/>
      <c r="H277" s="45"/>
      <c r="I277" s="45"/>
      <c r="J277" s="44"/>
      <c r="K277" s="44"/>
      <c r="L277" s="44"/>
      <c r="M277" s="46"/>
      <c r="N277" s="46"/>
      <c r="O277" s="46"/>
      <c r="P277" s="46"/>
      <c r="Q277" s="47"/>
      <c r="R277" s="44"/>
      <c r="S277" s="44"/>
    </row>
    <row r="278" spans="1:19" x14ac:dyDescent="0.25">
      <c r="A278" s="44"/>
      <c r="B278" s="43"/>
      <c r="C278" s="44"/>
      <c r="D278" s="44"/>
      <c r="E278" s="44"/>
      <c r="F278" s="44"/>
      <c r="G278" s="45"/>
      <c r="H278" s="45"/>
      <c r="I278" s="45"/>
      <c r="J278" s="44"/>
      <c r="K278" s="44"/>
      <c r="L278" s="44"/>
      <c r="M278" s="46"/>
      <c r="N278" s="46"/>
      <c r="O278" s="46"/>
      <c r="P278" s="46"/>
      <c r="Q278" s="47"/>
      <c r="R278" s="44"/>
      <c r="S278" s="44"/>
    </row>
    <row r="279" spans="1:19" x14ac:dyDescent="0.25">
      <c r="A279" s="44"/>
      <c r="B279" s="43"/>
      <c r="C279" s="44"/>
      <c r="D279" s="44"/>
      <c r="E279" s="44"/>
      <c r="F279" s="44"/>
      <c r="G279" s="45"/>
      <c r="H279" s="45"/>
      <c r="I279" s="45"/>
      <c r="J279" s="44"/>
      <c r="K279" s="44"/>
      <c r="L279" s="44"/>
      <c r="M279" s="46"/>
      <c r="N279" s="46"/>
      <c r="O279" s="46"/>
      <c r="P279" s="46"/>
      <c r="Q279" s="47"/>
      <c r="R279" s="44"/>
      <c r="S279" s="44"/>
    </row>
    <row r="280" spans="1:19" x14ac:dyDescent="0.25">
      <c r="A280" s="44"/>
      <c r="B280" s="43"/>
      <c r="C280" s="44"/>
      <c r="D280" s="44"/>
      <c r="E280" s="44"/>
      <c r="F280" s="44"/>
      <c r="G280" s="45"/>
      <c r="H280" s="45"/>
      <c r="I280" s="45"/>
      <c r="J280" s="44"/>
      <c r="K280" s="44"/>
      <c r="L280" s="44"/>
      <c r="M280" s="46"/>
      <c r="N280" s="46"/>
      <c r="O280" s="46"/>
      <c r="P280" s="46"/>
      <c r="Q280" s="47"/>
      <c r="R280" s="44"/>
      <c r="S280" s="44"/>
    </row>
    <row r="281" spans="1:19" x14ac:dyDescent="0.25">
      <c r="A281" s="44"/>
      <c r="B281" s="43"/>
      <c r="C281" s="44"/>
      <c r="D281" s="44"/>
      <c r="E281" s="44"/>
      <c r="F281" s="44"/>
      <c r="G281" s="45"/>
      <c r="H281" s="45"/>
      <c r="I281" s="45"/>
      <c r="J281" s="44"/>
      <c r="K281" s="44"/>
      <c r="L281" s="44"/>
      <c r="M281" s="46"/>
      <c r="N281" s="46"/>
      <c r="O281" s="46"/>
      <c r="P281" s="46"/>
      <c r="Q281" s="47"/>
      <c r="R281" s="44"/>
      <c r="S281" s="44"/>
    </row>
    <row r="282" spans="1:19" x14ac:dyDescent="0.25">
      <c r="A282" s="44"/>
      <c r="B282" s="43"/>
      <c r="C282" s="44"/>
      <c r="D282" s="44"/>
      <c r="E282" s="44"/>
      <c r="F282" s="44"/>
      <c r="G282" s="45"/>
      <c r="H282" s="45"/>
      <c r="I282" s="45"/>
      <c r="J282" s="44"/>
      <c r="K282" s="44"/>
      <c r="L282" s="44"/>
      <c r="M282" s="46"/>
      <c r="N282" s="46"/>
      <c r="O282" s="46"/>
      <c r="P282" s="46"/>
      <c r="Q282" s="47"/>
      <c r="R282" s="44"/>
      <c r="S282" s="44"/>
    </row>
    <row r="283" spans="1:19" x14ac:dyDescent="0.25">
      <c r="A283" s="44"/>
      <c r="B283" s="43"/>
      <c r="C283" s="44"/>
      <c r="D283" s="44"/>
      <c r="E283" s="44"/>
      <c r="F283" s="44"/>
      <c r="G283" s="45"/>
      <c r="H283" s="45"/>
      <c r="I283" s="45"/>
      <c r="J283" s="44"/>
      <c r="K283" s="44"/>
      <c r="L283" s="44"/>
      <c r="M283" s="46"/>
      <c r="N283" s="46"/>
      <c r="O283" s="46"/>
      <c r="P283" s="46"/>
      <c r="Q283" s="47"/>
      <c r="R283" s="44"/>
      <c r="S283" s="44"/>
    </row>
  </sheetData>
  <customSheetViews>
    <customSheetView guid="{989F8DF6-0E5B-4E5B-8467-F3AFAE84F0CF}" scale="90" fitToPage="1" hiddenColumns="1" state="hidden">
      <pane ySplit="1" topLeftCell="A47" activePane="bottomLeft" state="frozen"/>
      <selection pane="bottomLeft" activeCell="E66" sqref="E66"/>
      <pageMargins left="0.7" right="0.7" top="0.75" bottom="0.75" header="0.3" footer="0.3"/>
      <pageSetup paperSize="9" scale="47" fitToHeight="0" orientation="landscape" r:id="rId1"/>
    </customSheetView>
    <customSheetView guid="{EDAFC846-E957-4899-BCA8-968FE1EC345B}" scale="90" fitToPage="1" hiddenColumns="1" state="hidden">
      <pane ySplit="1" topLeftCell="A47" activePane="bottomLeft" state="frozen"/>
      <selection pane="bottomLeft" activeCell="E66" sqref="E66"/>
      <pageMargins left="0.7" right="0.7" top="0.75" bottom="0.75" header="0.3" footer="0.3"/>
      <pageSetup paperSize="9" scale="47" fitToHeight="0" orientation="landscape" r:id="rId2"/>
    </customSheetView>
    <customSheetView guid="{51A90EEB-9759-4FC3-B0C1-5F06732FC073}" scale="90" fitToPage="1" hiddenColumns="1" state="hidden">
      <pane ySplit="1" topLeftCell="A47" activePane="bottomLeft" state="frozen"/>
      <selection pane="bottomLeft" activeCell="E66" sqref="E66"/>
      <pageMargins left="0.7" right="0.7" top="0.75" bottom="0.75" header="0.3" footer="0.3"/>
      <pageSetup paperSize="9" scale="47" fitToHeight="0" orientation="landscape" r:id="rId3"/>
    </customSheetView>
    <customSheetView guid="{F79B72A3-5B84-4B27-B5E0-2542972A6716}" scale="90" fitToPage="1" hiddenColumns="1" state="hidden">
      <pane ySplit="1" topLeftCell="A47" activePane="bottomLeft" state="frozen"/>
      <selection pane="bottomLeft" activeCell="E66" sqref="E66"/>
      <pageMargins left="0.7" right="0.7" top="0.75" bottom="0.75" header="0.3" footer="0.3"/>
      <pageSetup paperSize="9" scale="47" fitToHeight="0" orientation="landscape" r:id="rId4"/>
    </customSheetView>
    <customSheetView guid="{C957013D-BF88-448B-85F8-50FBA124866A}" scale="90" fitToPage="1" hiddenColumns="1">
      <pane ySplit="1" topLeftCell="A2" activePane="bottomLeft" state="frozen"/>
      <selection pane="bottomLeft" activeCell="G6" sqref="G6"/>
      <pageMargins left="0.7" right="0.7" top="0.75" bottom="0.75" header="0.3" footer="0.3"/>
      <pageSetup paperSize="9" scale="47" fitToHeight="0" orientation="landscape" r:id="rId5"/>
    </customSheetView>
    <customSheetView guid="{E2731E68-1500-4DE5-8106-FA7AA1897524}" scale="90" fitToPage="1" hiddenColumns="1">
      <pane ySplit="1" topLeftCell="A2" activePane="bottomLeft" state="frozen"/>
      <selection pane="bottomLeft" activeCell="G6" sqref="G6"/>
      <pageMargins left="0.7" right="0.7" top="0.75" bottom="0.75" header="0.3" footer="0.3"/>
      <pageSetup paperSize="9" scale="47" fitToHeight="0" orientation="landscape" r:id="rId6"/>
    </customSheetView>
    <customSheetView guid="{6BCC436C-2DC9-41DB-836B-4C1977E4C666}" scale="90" fitToPage="1" hiddenColumns="1" state="hidden">
      <pane ySplit="1" topLeftCell="A47" activePane="bottomLeft" state="frozen"/>
      <selection pane="bottomLeft" activeCell="E66" sqref="E66"/>
      <pageMargins left="0.7" right="0.7" top="0.75" bottom="0.75" header="0.3" footer="0.3"/>
      <pageSetup paperSize="9" scale="47" fitToHeight="0" orientation="landscape" r:id="rId7"/>
    </customSheetView>
    <customSheetView guid="{2192ECC8-05E2-4BE6-A83F-37050B0BC6EE}" scale="90" fitToPage="1" hiddenColumns="1" state="hidden">
      <pane ySplit="1" topLeftCell="A47" activePane="bottomLeft" state="frozen"/>
      <selection pane="bottomLeft" activeCell="E66" sqref="E66"/>
      <pageMargins left="0.7" right="0.7" top="0.75" bottom="0.75" header="0.3" footer="0.3"/>
      <pageSetup paperSize="9" scale="47" fitToHeight="0" orientation="landscape" r:id="rId8"/>
    </customSheetView>
    <customSheetView guid="{23A4B296-5059-4868-B050-512E9CFEFB94}" scale="90" fitToPage="1" hiddenColumns="1" state="hidden">
      <pane ySplit="1" topLeftCell="A47" activePane="bottomLeft" state="frozen"/>
      <selection pane="bottomLeft" activeCell="E66" sqref="E66"/>
      <pageMargins left="0.7" right="0.7" top="0.75" bottom="0.75" header="0.3" footer="0.3"/>
      <pageSetup paperSize="9" scale="47" fitToHeight="0" orientation="landscape" r:id="rId9"/>
    </customSheetView>
  </customSheetViews>
  <pageMargins left="0.7" right="0.7" top="0.75" bottom="0.75" header="0.3" footer="0.3"/>
  <pageSetup paperSize="9" scale="47" fitToHeight="0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zoomScale="110" zoomScaleNormal="110" workbookViewId="0">
      <selection activeCell="Q1" sqref="Q1"/>
    </sheetView>
  </sheetViews>
  <sheetFormatPr baseColWidth="10" defaultRowHeight="15" x14ac:dyDescent="0.25"/>
  <cols>
    <col min="1" max="2" width="9.42578125" customWidth="1"/>
    <col min="3" max="3" width="6.85546875" customWidth="1"/>
    <col min="4" max="4" width="10.140625" customWidth="1"/>
    <col min="5" max="5" width="45.5703125" bestFit="1" customWidth="1"/>
    <col min="6" max="6" width="10" customWidth="1"/>
    <col min="7" max="7" width="9.7109375" customWidth="1"/>
    <col min="8" max="9" width="10.28515625" bestFit="1" customWidth="1"/>
    <col min="11" max="11" width="11" bestFit="1" customWidth="1"/>
    <col min="12" max="12" width="9.28515625" bestFit="1" customWidth="1"/>
    <col min="13" max="13" width="11.7109375" customWidth="1"/>
    <col min="14" max="14" width="14.140625" customWidth="1"/>
    <col min="15" max="15" width="14.28515625" bestFit="1" customWidth="1"/>
    <col min="16" max="16" width="7.85546875" bestFit="1" customWidth="1"/>
    <col min="17" max="17" width="4.42578125" customWidth="1"/>
  </cols>
  <sheetData>
    <row r="1" spans="1:18" ht="84" x14ac:dyDescent="0.25">
      <c r="A1" s="65" t="s">
        <v>508</v>
      </c>
      <c r="B1" s="65" t="s">
        <v>659</v>
      </c>
      <c r="C1" s="66" t="s">
        <v>509</v>
      </c>
      <c r="D1" s="67" t="s">
        <v>510</v>
      </c>
      <c r="E1" s="68" t="s">
        <v>511</v>
      </c>
      <c r="F1" s="68" t="s">
        <v>512</v>
      </c>
      <c r="G1" s="69" t="s">
        <v>513</v>
      </c>
      <c r="H1" s="69" t="s">
        <v>514</v>
      </c>
      <c r="I1" s="69" t="s">
        <v>515</v>
      </c>
      <c r="J1" s="69" t="s">
        <v>516</v>
      </c>
      <c r="K1" s="69" t="s">
        <v>517</v>
      </c>
      <c r="L1" s="69" t="s">
        <v>255</v>
      </c>
      <c r="M1" s="69" t="s">
        <v>518</v>
      </c>
      <c r="N1" s="68" t="s">
        <v>519</v>
      </c>
      <c r="O1" s="66" t="s">
        <v>520</v>
      </c>
      <c r="P1" s="66" t="s">
        <v>523</v>
      </c>
      <c r="Q1" s="66" t="s">
        <v>521</v>
      </c>
      <c r="R1" s="87" t="s">
        <v>805</v>
      </c>
    </row>
    <row r="2" spans="1:18" s="1" customFormat="1" ht="24" x14ac:dyDescent="0.25">
      <c r="A2" s="70" t="s">
        <v>739</v>
      </c>
      <c r="B2" s="70"/>
      <c r="C2" s="70" t="s">
        <v>507</v>
      </c>
      <c r="D2" s="71" t="s">
        <v>740</v>
      </c>
      <c r="E2" s="72" t="s">
        <v>741</v>
      </c>
      <c r="F2" s="73">
        <v>44728</v>
      </c>
      <c r="G2" s="73">
        <v>44728</v>
      </c>
      <c r="H2" s="74">
        <v>6600</v>
      </c>
      <c r="I2" s="74">
        <v>6600</v>
      </c>
      <c r="J2" s="75">
        <v>7986</v>
      </c>
      <c r="K2" s="74">
        <v>6600</v>
      </c>
      <c r="L2" s="85">
        <f>K2*21/100</f>
        <v>1386</v>
      </c>
      <c r="M2" s="75">
        <v>7986</v>
      </c>
      <c r="N2" s="76" t="s">
        <v>742</v>
      </c>
      <c r="O2" s="72" t="s">
        <v>743</v>
      </c>
      <c r="P2" s="70">
        <v>4</v>
      </c>
      <c r="Q2" s="70">
        <v>1</v>
      </c>
      <c r="R2" s="77" t="s">
        <v>806</v>
      </c>
    </row>
    <row r="3" spans="1:18" s="1" customFormat="1" ht="36" x14ac:dyDescent="0.25">
      <c r="A3" s="78" t="s">
        <v>553</v>
      </c>
      <c r="B3" s="78"/>
      <c r="C3" s="78" t="s">
        <v>507</v>
      </c>
      <c r="D3" s="79" t="s">
        <v>554</v>
      </c>
      <c r="E3" s="79" t="s">
        <v>555</v>
      </c>
      <c r="F3" s="80">
        <v>44594</v>
      </c>
      <c r="G3" s="80">
        <v>44602</v>
      </c>
      <c r="H3" s="81">
        <v>9300</v>
      </c>
      <c r="I3" s="81">
        <v>9300</v>
      </c>
      <c r="J3" s="82">
        <v>11253</v>
      </c>
      <c r="K3" s="81">
        <v>8075</v>
      </c>
      <c r="L3" s="86">
        <f>M3-K3</f>
        <v>1695.75</v>
      </c>
      <c r="M3" s="82">
        <v>9770.75</v>
      </c>
      <c r="N3" s="83" t="s">
        <v>556</v>
      </c>
      <c r="O3" s="79" t="s">
        <v>557</v>
      </c>
      <c r="P3" s="78">
        <v>6</v>
      </c>
      <c r="Q3" s="78">
        <v>4</v>
      </c>
      <c r="R3" s="84" t="s">
        <v>806</v>
      </c>
    </row>
    <row r="4" spans="1:18" s="1" customFormat="1" ht="36" x14ac:dyDescent="0.25">
      <c r="A4" s="70" t="s">
        <v>620</v>
      </c>
      <c r="B4" s="70"/>
      <c r="C4" s="70" t="s">
        <v>507</v>
      </c>
      <c r="D4" s="71" t="s">
        <v>621</v>
      </c>
      <c r="E4" s="72" t="s">
        <v>622</v>
      </c>
      <c r="F4" s="73">
        <v>44608</v>
      </c>
      <c r="G4" s="73">
        <v>44609</v>
      </c>
      <c r="H4" s="74">
        <v>8144.53</v>
      </c>
      <c r="I4" s="74">
        <f>H4</f>
        <v>8144.53</v>
      </c>
      <c r="J4" s="75">
        <f>I4*1.21</f>
        <v>9854.8812999999991</v>
      </c>
      <c r="K4" s="74">
        <v>5990</v>
      </c>
      <c r="L4" s="85">
        <f>M4-K4</f>
        <v>1257.8999999999996</v>
      </c>
      <c r="M4" s="75">
        <v>7247.9</v>
      </c>
      <c r="N4" s="76" t="s">
        <v>623</v>
      </c>
      <c r="O4" s="72" t="s">
        <v>624</v>
      </c>
      <c r="P4" s="70">
        <v>1</v>
      </c>
      <c r="Q4" s="70">
        <v>6</v>
      </c>
      <c r="R4" s="77" t="s">
        <v>806</v>
      </c>
    </row>
    <row r="5" spans="1:18" s="1" customFormat="1" x14ac:dyDescent="0.25">
      <c r="A5" s="78" t="s">
        <v>525</v>
      </c>
      <c r="B5" s="78"/>
      <c r="C5" s="78" t="s">
        <v>507</v>
      </c>
      <c r="D5" s="79" t="s">
        <v>526</v>
      </c>
      <c r="E5" s="79" t="s">
        <v>527</v>
      </c>
      <c r="F5" s="80">
        <v>44573</v>
      </c>
      <c r="G5" s="80">
        <v>44573</v>
      </c>
      <c r="H5" s="81">
        <v>6000</v>
      </c>
      <c r="I5" s="81">
        <v>6000</v>
      </c>
      <c r="J5" s="82">
        <v>7260</v>
      </c>
      <c r="K5" s="81">
        <v>6000</v>
      </c>
      <c r="L5" s="86">
        <v>1260</v>
      </c>
      <c r="M5" s="82">
        <v>7260</v>
      </c>
      <c r="N5" s="83" t="s">
        <v>528</v>
      </c>
      <c r="O5" s="79" t="s">
        <v>529</v>
      </c>
      <c r="P5" s="78">
        <v>12</v>
      </c>
      <c r="Q5" s="78">
        <v>1</v>
      </c>
      <c r="R5" s="84" t="s">
        <v>806</v>
      </c>
    </row>
    <row r="6" spans="1:18" s="1" customFormat="1" ht="60" x14ac:dyDescent="0.25">
      <c r="A6" s="70" t="s">
        <v>543</v>
      </c>
      <c r="B6" s="70"/>
      <c r="C6" s="70" t="s">
        <v>507</v>
      </c>
      <c r="D6" s="71" t="s">
        <v>544</v>
      </c>
      <c r="E6" s="72" t="s">
        <v>545</v>
      </c>
      <c r="F6" s="73">
        <v>44575</v>
      </c>
      <c r="G6" s="73">
        <v>44575</v>
      </c>
      <c r="H6" s="74">
        <v>4800</v>
      </c>
      <c r="I6" s="74">
        <v>4800</v>
      </c>
      <c r="J6" s="75">
        <f>I6*1.21</f>
        <v>5808</v>
      </c>
      <c r="K6" s="74">
        <v>4800</v>
      </c>
      <c r="L6" s="85">
        <v>1008</v>
      </c>
      <c r="M6" s="75">
        <f>SUM(K6:L6)</f>
        <v>5808</v>
      </c>
      <c r="N6" s="76" t="s">
        <v>546</v>
      </c>
      <c r="O6" s="72" t="s">
        <v>547</v>
      </c>
      <c r="P6" s="70">
        <v>1</v>
      </c>
      <c r="Q6" s="70">
        <v>1</v>
      </c>
      <c r="R6" s="77" t="s">
        <v>806</v>
      </c>
    </row>
    <row r="7" spans="1:18" s="1" customFormat="1" ht="48" x14ac:dyDescent="0.25">
      <c r="A7" s="78" t="s">
        <v>530</v>
      </c>
      <c r="B7" s="78"/>
      <c r="C7" s="78" t="s">
        <v>507</v>
      </c>
      <c r="D7" s="79" t="s">
        <v>531</v>
      </c>
      <c r="E7" s="79" t="s">
        <v>532</v>
      </c>
      <c r="F7" s="80">
        <v>44580</v>
      </c>
      <c r="G7" s="80">
        <v>44580</v>
      </c>
      <c r="H7" s="81">
        <v>15000</v>
      </c>
      <c r="I7" s="81">
        <v>15000</v>
      </c>
      <c r="J7" s="82">
        <v>18150</v>
      </c>
      <c r="K7" s="81">
        <v>14200</v>
      </c>
      <c r="L7" s="86">
        <f>M7-K7</f>
        <v>2982</v>
      </c>
      <c r="M7" s="82">
        <v>17182</v>
      </c>
      <c r="N7" s="83" t="s">
        <v>533</v>
      </c>
      <c r="O7" s="79" t="s">
        <v>534</v>
      </c>
      <c r="P7" s="78">
        <v>3</v>
      </c>
      <c r="Q7" s="78">
        <v>1</v>
      </c>
      <c r="R7" s="84" t="s">
        <v>806</v>
      </c>
    </row>
    <row r="8" spans="1:18" s="1" customFormat="1" ht="36" x14ac:dyDescent="0.25">
      <c r="A8" s="70" t="s">
        <v>535</v>
      </c>
      <c r="B8" s="70"/>
      <c r="C8" s="70" t="s">
        <v>507</v>
      </c>
      <c r="D8" s="71" t="s">
        <v>526</v>
      </c>
      <c r="E8" s="72" t="s">
        <v>536</v>
      </c>
      <c r="F8" s="73">
        <v>44585</v>
      </c>
      <c r="G8" s="73">
        <v>44585</v>
      </c>
      <c r="H8" s="74">
        <v>6956.9</v>
      </c>
      <c r="I8" s="74">
        <v>6956.9</v>
      </c>
      <c r="J8" s="75">
        <v>8417.85</v>
      </c>
      <c r="K8" s="74">
        <v>6956.9</v>
      </c>
      <c r="L8" s="85">
        <f>M8-K8</f>
        <v>1460.9500000000007</v>
      </c>
      <c r="M8" s="75">
        <v>8417.85</v>
      </c>
      <c r="N8" s="76" t="s">
        <v>537</v>
      </c>
      <c r="O8" s="72" t="s">
        <v>538</v>
      </c>
      <c r="P8" s="70">
        <v>12</v>
      </c>
      <c r="Q8" s="70">
        <v>1</v>
      </c>
      <c r="R8" s="77" t="s">
        <v>806</v>
      </c>
    </row>
    <row r="9" spans="1:18" s="1" customFormat="1" x14ac:dyDescent="0.25">
      <c r="A9" s="78" t="s">
        <v>539</v>
      </c>
      <c r="B9" s="78"/>
      <c r="C9" s="78" t="s">
        <v>507</v>
      </c>
      <c r="D9" s="79" t="s">
        <v>526</v>
      </c>
      <c r="E9" s="79" t="s">
        <v>540</v>
      </c>
      <c r="F9" s="80">
        <v>44586</v>
      </c>
      <c r="G9" s="80">
        <v>44586</v>
      </c>
      <c r="H9" s="81">
        <v>6000</v>
      </c>
      <c r="I9" s="81">
        <v>6000</v>
      </c>
      <c r="J9" s="82">
        <v>6000</v>
      </c>
      <c r="K9" s="81">
        <v>6000</v>
      </c>
      <c r="L9" s="86">
        <v>0</v>
      </c>
      <c r="M9" s="82">
        <v>6000</v>
      </c>
      <c r="N9" s="83" t="s">
        <v>541</v>
      </c>
      <c r="O9" s="79" t="s">
        <v>542</v>
      </c>
      <c r="P9" s="78">
        <v>12</v>
      </c>
      <c r="Q9" s="78">
        <v>1</v>
      </c>
      <c r="R9" s="84" t="s">
        <v>806</v>
      </c>
    </row>
    <row r="10" spans="1:18" s="1" customFormat="1" ht="48" x14ac:dyDescent="0.25">
      <c r="A10" s="70" t="s">
        <v>563</v>
      </c>
      <c r="B10" s="70"/>
      <c r="C10" s="70" t="s">
        <v>507</v>
      </c>
      <c r="D10" s="71" t="s">
        <v>564</v>
      </c>
      <c r="E10" s="72" t="s">
        <v>565</v>
      </c>
      <c r="F10" s="73">
        <v>44613</v>
      </c>
      <c r="G10" s="73">
        <v>44613</v>
      </c>
      <c r="H10" s="74">
        <v>9850</v>
      </c>
      <c r="I10" s="74">
        <v>9850</v>
      </c>
      <c r="J10" s="75">
        <v>11918.5</v>
      </c>
      <c r="K10" s="74">
        <v>9850</v>
      </c>
      <c r="L10" s="85">
        <f t="shared" ref="L10:L21" si="0">M10-K10</f>
        <v>2068.5</v>
      </c>
      <c r="M10" s="75">
        <v>11918.5</v>
      </c>
      <c r="N10" s="76" t="s">
        <v>566</v>
      </c>
      <c r="O10" s="72" t="s">
        <v>567</v>
      </c>
      <c r="P10" s="70">
        <v>1</v>
      </c>
      <c r="Q10" s="70">
        <v>1</v>
      </c>
      <c r="R10" s="77" t="s">
        <v>806</v>
      </c>
    </row>
    <row r="11" spans="1:18" s="1" customFormat="1" ht="36" x14ac:dyDescent="0.25">
      <c r="A11" s="78" t="s">
        <v>574</v>
      </c>
      <c r="B11" s="78"/>
      <c r="C11" s="78" t="s">
        <v>507</v>
      </c>
      <c r="D11" s="79" t="s">
        <v>575</v>
      </c>
      <c r="E11" s="79" t="s">
        <v>576</v>
      </c>
      <c r="F11" s="80">
        <v>44630</v>
      </c>
      <c r="G11" s="80">
        <v>44630</v>
      </c>
      <c r="H11" s="81">
        <v>14999</v>
      </c>
      <c r="I11" s="81">
        <v>14999</v>
      </c>
      <c r="J11" s="82">
        <v>18148.79</v>
      </c>
      <c r="K11" s="81">
        <v>14999</v>
      </c>
      <c r="L11" s="86">
        <f t="shared" si="0"/>
        <v>3149.7900000000009</v>
      </c>
      <c r="M11" s="82">
        <v>18148.79</v>
      </c>
      <c r="N11" s="83" t="s">
        <v>577</v>
      </c>
      <c r="O11" s="79" t="s">
        <v>578</v>
      </c>
      <c r="P11" s="78">
        <v>4</v>
      </c>
      <c r="Q11" s="78">
        <v>1</v>
      </c>
      <c r="R11" s="84" t="s">
        <v>806</v>
      </c>
    </row>
    <row r="12" spans="1:18" s="1" customFormat="1" ht="48" x14ac:dyDescent="0.25">
      <c r="A12" s="70" t="s">
        <v>596</v>
      </c>
      <c r="B12" s="70"/>
      <c r="C12" s="70" t="s">
        <v>507</v>
      </c>
      <c r="D12" s="71" t="s">
        <v>588</v>
      </c>
      <c r="E12" s="72" t="s">
        <v>597</v>
      </c>
      <c r="F12" s="73">
        <v>44649</v>
      </c>
      <c r="G12" s="73">
        <v>44649</v>
      </c>
      <c r="H12" s="74">
        <v>5500</v>
      </c>
      <c r="I12" s="74">
        <v>5500</v>
      </c>
      <c r="J12" s="75">
        <v>6655</v>
      </c>
      <c r="K12" s="74">
        <v>5181.3500000000004</v>
      </c>
      <c r="L12" s="85">
        <f t="shared" si="0"/>
        <v>1088.0834999999997</v>
      </c>
      <c r="M12" s="75">
        <f>K12*1.21</f>
        <v>6269.4335000000001</v>
      </c>
      <c r="N12" s="76" t="s">
        <v>598</v>
      </c>
      <c r="O12" s="72" t="s">
        <v>599</v>
      </c>
      <c r="P12" s="70">
        <v>12</v>
      </c>
      <c r="Q12" s="70">
        <v>1</v>
      </c>
      <c r="R12" s="77" t="s">
        <v>806</v>
      </c>
    </row>
    <row r="13" spans="1:18" s="1" customFormat="1" ht="24" x14ac:dyDescent="0.25">
      <c r="A13" s="78" t="s">
        <v>592</v>
      </c>
      <c r="B13" s="78"/>
      <c r="C13" s="78" t="s">
        <v>507</v>
      </c>
      <c r="D13" s="79" t="s">
        <v>575</v>
      </c>
      <c r="E13" s="79" t="s">
        <v>593</v>
      </c>
      <c r="F13" s="80">
        <v>44641</v>
      </c>
      <c r="G13" s="80">
        <v>44641</v>
      </c>
      <c r="H13" s="81">
        <v>6000</v>
      </c>
      <c r="I13" s="81">
        <v>6000</v>
      </c>
      <c r="J13" s="82">
        <v>7260</v>
      </c>
      <c r="K13" s="81">
        <v>6000</v>
      </c>
      <c r="L13" s="86">
        <f t="shared" si="0"/>
        <v>1260</v>
      </c>
      <c r="M13" s="82">
        <v>7260</v>
      </c>
      <c r="N13" s="83" t="s">
        <v>594</v>
      </c>
      <c r="O13" s="79" t="s">
        <v>595</v>
      </c>
      <c r="P13" s="78">
        <v>1</v>
      </c>
      <c r="Q13" s="78">
        <v>1</v>
      </c>
      <c r="R13" s="84" t="s">
        <v>806</v>
      </c>
    </row>
    <row r="14" spans="1:18" s="1" customFormat="1" ht="24" x14ac:dyDescent="0.25">
      <c r="A14" s="70" t="s">
        <v>587</v>
      </c>
      <c r="B14" s="70"/>
      <c r="C14" s="70" t="s">
        <v>507</v>
      </c>
      <c r="D14" s="71" t="s">
        <v>588</v>
      </c>
      <c r="E14" s="72" t="s">
        <v>589</v>
      </c>
      <c r="F14" s="73">
        <v>44641</v>
      </c>
      <c r="G14" s="73">
        <v>44641</v>
      </c>
      <c r="H14" s="74">
        <v>4800</v>
      </c>
      <c r="I14" s="74">
        <v>4800</v>
      </c>
      <c r="J14" s="75">
        <v>5808</v>
      </c>
      <c r="K14" s="74">
        <v>4800</v>
      </c>
      <c r="L14" s="85">
        <f t="shared" si="0"/>
        <v>1008</v>
      </c>
      <c r="M14" s="75">
        <v>5808</v>
      </c>
      <c r="N14" s="76" t="s">
        <v>590</v>
      </c>
      <c r="O14" s="72" t="s">
        <v>591</v>
      </c>
      <c r="P14" s="70">
        <v>12</v>
      </c>
      <c r="Q14" s="70">
        <v>1</v>
      </c>
      <c r="R14" s="77" t="s">
        <v>806</v>
      </c>
    </row>
    <row r="15" spans="1:18" s="1" customFormat="1" ht="36" x14ac:dyDescent="0.25">
      <c r="A15" s="78" t="s">
        <v>716</v>
      </c>
      <c r="B15" s="78"/>
      <c r="C15" s="78" t="s">
        <v>507</v>
      </c>
      <c r="D15" s="79" t="s">
        <v>717</v>
      </c>
      <c r="E15" s="79" t="s">
        <v>718</v>
      </c>
      <c r="F15" s="80">
        <v>44805</v>
      </c>
      <c r="G15" s="80">
        <v>44805</v>
      </c>
      <c r="H15" s="81">
        <v>5000</v>
      </c>
      <c r="I15" s="81">
        <v>5000</v>
      </c>
      <c r="J15" s="82">
        <v>6050</v>
      </c>
      <c r="K15" s="81">
        <v>5000</v>
      </c>
      <c r="L15" s="86">
        <f t="shared" si="0"/>
        <v>1050</v>
      </c>
      <c r="M15" s="82">
        <v>6050</v>
      </c>
      <c r="N15" s="83" t="s">
        <v>719</v>
      </c>
      <c r="O15" s="79" t="s">
        <v>720</v>
      </c>
      <c r="P15" s="78">
        <v>12</v>
      </c>
      <c r="Q15" s="78">
        <v>1</v>
      </c>
      <c r="R15" s="84" t="s">
        <v>806</v>
      </c>
    </row>
    <row r="16" spans="1:18" s="1" customFormat="1" ht="36" x14ac:dyDescent="0.25">
      <c r="A16" s="70" t="s">
        <v>579</v>
      </c>
      <c r="B16" s="70"/>
      <c r="C16" s="70" t="s">
        <v>507</v>
      </c>
      <c r="D16" s="71" t="s">
        <v>274</v>
      </c>
      <c r="E16" s="72" t="s">
        <v>580</v>
      </c>
      <c r="F16" s="73">
        <v>44634</v>
      </c>
      <c r="G16" s="73">
        <v>44636</v>
      </c>
      <c r="H16" s="74">
        <v>14324.14</v>
      </c>
      <c r="I16" s="74">
        <v>14324.14</v>
      </c>
      <c r="J16" s="75">
        <v>17332.21</v>
      </c>
      <c r="K16" s="74">
        <v>5800</v>
      </c>
      <c r="L16" s="85">
        <f t="shared" si="0"/>
        <v>1218</v>
      </c>
      <c r="M16" s="75">
        <v>7018</v>
      </c>
      <c r="N16" s="76" t="s">
        <v>581</v>
      </c>
      <c r="O16" s="72" t="s">
        <v>582</v>
      </c>
      <c r="P16" s="70">
        <v>1</v>
      </c>
      <c r="Q16" s="70">
        <v>2</v>
      </c>
      <c r="R16" s="77" t="s">
        <v>806</v>
      </c>
    </row>
    <row r="17" spans="1:18" s="1" customFormat="1" ht="72" x14ac:dyDescent="0.25">
      <c r="A17" s="78" t="s">
        <v>651</v>
      </c>
      <c r="B17" s="78"/>
      <c r="C17" s="78" t="s">
        <v>507</v>
      </c>
      <c r="D17" s="79" t="s">
        <v>274</v>
      </c>
      <c r="E17" s="79" t="s">
        <v>652</v>
      </c>
      <c r="F17" s="80">
        <v>44686</v>
      </c>
      <c r="G17" s="80">
        <v>44699</v>
      </c>
      <c r="H17" s="81">
        <v>7943.9</v>
      </c>
      <c r="I17" s="81">
        <v>7943.9</v>
      </c>
      <c r="J17" s="82">
        <v>9612.1200000000008</v>
      </c>
      <c r="K17" s="81">
        <v>6290</v>
      </c>
      <c r="L17" s="86">
        <f t="shared" si="0"/>
        <v>1320.8999999999996</v>
      </c>
      <c r="M17" s="82">
        <v>7610.9</v>
      </c>
      <c r="N17" s="83" t="s">
        <v>653</v>
      </c>
      <c r="O17" s="79" t="s">
        <v>654</v>
      </c>
      <c r="P17" s="78">
        <v>1</v>
      </c>
      <c r="Q17" s="78">
        <v>2</v>
      </c>
      <c r="R17" s="84" t="s">
        <v>806</v>
      </c>
    </row>
    <row r="18" spans="1:18" s="1" customFormat="1" ht="84" x14ac:dyDescent="0.25">
      <c r="A18" s="70" t="s">
        <v>660</v>
      </c>
      <c r="B18" s="70"/>
      <c r="C18" s="70" t="s">
        <v>507</v>
      </c>
      <c r="D18" s="71" t="s">
        <v>274</v>
      </c>
      <c r="E18" s="72" t="s">
        <v>661</v>
      </c>
      <c r="F18" s="73">
        <v>44686</v>
      </c>
      <c r="G18" s="73">
        <v>44704</v>
      </c>
      <c r="H18" s="74">
        <v>14806.75</v>
      </c>
      <c r="I18" s="74">
        <v>14806.75</v>
      </c>
      <c r="J18" s="75">
        <v>17916.169999999998</v>
      </c>
      <c r="K18" s="74">
        <v>11090</v>
      </c>
      <c r="L18" s="85">
        <f t="shared" si="0"/>
        <v>2328.8999999999996</v>
      </c>
      <c r="M18" s="75">
        <v>13418.9</v>
      </c>
      <c r="N18" s="76" t="s">
        <v>581</v>
      </c>
      <c r="O18" s="72" t="s">
        <v>582</v>
      </c>
      <c r="P18" s="70">
        <v>1</v>
      </c>
      <c r="Q18" s="70">
        <v>3</v>
      </c>
      <c r="R18" s="77" t="s">
        <v>806</v>
      </c>
    </row>
    <row r="19" spans="1:18" s="1" customFormat="1" ht="36" x14ac:dyDescent="0.25">
      <c r="A19" s="78" t="s">
        <v>630</v>
      </c>
      <c r="B19" s="78"/>
      <c r="C19" s="78" t="s">
        <v>507</v>
      </c>
      <c r="D19" s="79" t="s">
        <v>631</v>
      </c>
      <c r="E19" s="79" t="s">
        <v>634</v>
      </c>
      <c r="F19" s="80">
        <v>44670</v>
      </c>
      <c r="G19" s="80">
        <v>44670</v>
      </c>
      <c r="H19" s="81">
        <v>14950</v>
      </c>
      <c r="I19" s="81">
        <v>14950</v>
      </c>
      <c r="J19" s="82">
        <v>18089.5</v>
      </c>
      <c r="K19" s="81">
        <v>13900</v>
      </c>
      <c r="L19" s="86">
        <f t="shared" si="0"/>
        <v>2919</v>
      </c>
      <c r="M19" s="82">
        <v>16819</v>
      </c>
      <c r="N19" s="83" t="s">
        <v>632</v>
      </c>
      <c r="O19" s="79" t="s">
        <v>633</v>
      </c>
      <c r="P19" s="78">
        <v>4</v>
      </c>
      <c r="Q19" s="78">
        <v>1</v>
      </c>
      <c r="R19" s="84" t="s">
        <v>806</v>
      </c>
    </row>
    <row r="20" spans="1:18" s="1" customFormat="1" ht="24" x14ac:dyDescent="0.25">
      <c r="A20" s="70" t="s">
        <v>693</v>
      </c>
      <c r="B20" s="70"/>
      <c r="C20" s="70" t="s">
        <v>507</v>
      </c>
      <c r="D20" s="71" t="s">
        <v>694</v>
      </c>
      <c r="E20" s="72" t="s">
        <v>695</v>
      </c>
      <c r="F20" s="73">
        <v>44614</v>
      </c>
      <c r="G20" s="73">
        <v>44614</v>
      </c>
      <c r="H20" s="74">
        <v>15000</v>
      </c>
      <c r="I20" s="74">
        <v>15000</v>
      </c>
      <c r="J20" s="75">
        <f>I20*1.21</f>
        <v>18150</v>
      </c>
      <c r="K20" s="74">
        <v>14995</v>
      </c>
      <c r="L20" s="85">
        <f t="shared" si="0"/>
        <v>3148.9500000000007</v>
      </c>
      <c r="M20" s="75">
        <f>K20*1.21</f>
        <v>18143.95</v>
      </c>
      <c r="N20" s="76" t="s">
        <v>696</v>
      </c>
      <c r="O20" s="72" t="s">
        <v>697</v>
      </c>
      <c r="P20" s="70">
        <v>10</v>
      </c>
      <c r="Q20" s="70">
        <v>1</v>
      </c>
      <c r="R20" s="77" t="s">
        <v>806</v>
      </c>
    </row>
    <row r="21" spans="1:18" s="1" customFormat="1" ht="24" x14ac:dyDescent="0.25">
      <c r="A21" s="78" t="s">
        <v>655</v>
      </c>
      <c r="B21" s="78"/>
      <c r="C21" s="78" t="s">
        <v>522</v>
      </c>
      <c r="D21" s="79" t="s">
        <v>433</v>
      </c>
      <c r="E21" s="79" t="s">
        <v>656</v>
      </c>
      <c r="F21" s="80">
        <v>44686</v>
      </c>
      <c r="G21" s="80">
        <v>44686</v>
      </c>
      <c r="H21" s="81">
        <v>11500</v>
      </c>
      <c r="I21" s="81">
        <v>11500</v>
      </c>
      <c r="J21" s="82">
        <v>13915</v>
      </c>
      <c r="K21" s="81">
        <v>11500</v>
      </c>
      <c r="L21" s="86">
        <f t="shared" si="0"/>
        <v>2415</v>
      </c>
      <c r="M21" s="82">
        <v>13915</v>
      </c>
      <c r="N21" s="83" t="s">
        <v>657</v>
      </c>
      <c r="O21" s="79" t="s">
        <v>658</v>
      </c>
      <c r="P21" s="78">
        <v>12</v>
      </c>
      <c r="Q21" s="78">
        <v>1</v>
      </c>
      <c r="R21" s="84" t="s">
        <v>806</v>
      </c>
    </row>
    <row r="22" spans="1:18" s="1" customFormat="1" x14ac:dyDescent="0.25">
      <c r="A22" s="70" t="s">
        <v>744</v>
      </c>
      <c r="B22" s="70"/>
      <c r="C22" s="70" t="s">
        <v>507</v>
      </c>
      <c r="D22" s="71" t="s">
        <v>642</v>
      </c>
      <c r="E22" s="72"/>
      <c r="F22" s="73">
        <v>44685</v>
      </c>
      <c r="G22" s="73"/>
      <c r="H22" s="74">
        <f t="shared" ref="H22:M22" si="1">SUM(H25:H26)</f>
        <v>29450</v>
      </c>
      <c r="I22" s="74">
        <f t="shared" si="1"/>
        <v>29450</v>
      </c>
      <c r="J22" s="75">
        <f t="shared" si="1"/>
        <v>35634.5</v>
      </c>
      <c r="K22" s="74">
        <f t="shared" si="1"/>
        <v>29450</v>
      </c>
      <c r="L22" s="85">
        <f t="shared" si="1"/>
        <v>6184.5</v>
      </c>
      <c r="M22" s="75">
        <f t="shared" si="1"/>
        <v>35634.5</v>
      </c>
      <c r="N22" s="76"/>
      <c r="O22" s="72"/>
      <c r="P22" s="70"/>
      <c r="Q22" s="70"/>
      <c r="R22" s="77" t="s">
        <v>806</v>
      </c>
    </row>
    <row r="23" spans="1:18" s="1" customFormat="1" ht="24" x14ac:dyDescent="0.25">
      <c r="A23" s="78"/>
      <c r="B23" s="78" t="s">
        <v>635</v>
      </c>
      <c r="C23" s="78" t="s">
        <v>507</v>
      </c>
      <c r="D23" s="79" t="s">
        <v>637</v>
      </c>
      <c r="E23" s="79" t="s">
        <v>636</v>
      </c>
      <c r="F23" s="80">
        <v>44685</v>
      </c>
      <c r="G23" s="80">
        <v>44685</v>
      </c>
      <c r="H23" s="81">
        <v>8000</v>
      </c>
      <c r="I23" s="81">
        <v>8000</v>
      </c>
      <c r="J23" s="82">
        <v>9680</v>
      </c>
      <c r="K23" s="81">
        <v>7579.13</v>
      </c>
      <c r="L23" s="86">
        <f>K23*21/100</f>
        <v>1591.6173000000001</v>
      </c>
      <c r="M23" s="82">
        <f>SUM(K23:L23)</f>
        <v>9170.7473000000009</v>
      </c>
      <c r="N23" s="83" t="s">
        <v>638</v>
      </c>
      <c r="O23" s="79" t="s">
        <v>639</v>
      </c>
      <c r="P23" s="78">
        <v>1</v>
      </c>
      <c r="Q23" s="78">
        <v>2</v>
      </c>
      <c r="R23" s="84" t="s">
        <v>806</v>
      </c>
    </row>
    <row r="24" spans="1:18" s="1" customFormat="1" ht="36" x14ac:dyDescent="0.25">
      <c r="A24" s="70"/>
      <c r="B24" s="70" t="s">
        <v>640</v>
      </c>
      <c r="C24" s="70" t="s">
        <v>507</v>
      </c>
      <c r="D24" s="71" t="s">
        <v>642</v>
      </c>
      <c r="E24" s="72" t="s">
        <v>641</v>
      </c>
      <c r="F24" s="73">
        <v>44685</v>
      </c>
      <c r="G24" s="73">
        <v>44685</v>
      </c>
      <c r="H24" s="74">
        <v>6600</v>
      </c>
      <c r="I24" s="74">
        <v>6600</v>
      </c>
      <c r="J24" s="75">
        <v>7986</v>
      </c>
      <c r="K24" s="74">
        <v>4653.6000000000004</v>
      </c>
      <c r="L24" s="85">
        <f>K24*21/100</f>
        <v>977.25600000000009</v>
      </c>
      <c r="M24" s="75">
        <f>SUM(K24:L24)</f>
        <v>5630.8560000000007</v>
      </c>
      <c r="N24" s="76" t="s">
        <v>643</v>
      </c>
      <c r="O24" s="72" t="s">
        <v>644</v>
      </c>
      <c r="P24" s="70">
        <v>1</v>
      </c>
      <c r="Q24" s="70">
        <v>2</v>
      </c>
      <c r="R24" s="77" t="s">
        <v>806</v>
      </c>
    </row>
    <row r="25" spans="1:18" s="1" customFormat="1" ht="36" x14ac:dyDescent="0.25">
      <c r="A25" s="78" t="s">
        <v>666</v>
      </c>
      <c r="B25" s="78"/>
      <c r="C25" s="78" t="s">
        <v>507</v>
      </c>
      <c r="D25" s="79" t="s">
        <v>667</v>
      </c>
      <c r="E25" s="79" t="s">
        <v>668</v>
      </c>
      <c r="F25" s="80">
        <v>44706</v>
      </c>
      <c r="G25" s="80">
        <v>44708</v>
      </c>
      <c r="H25" s="81">
        <v>14950</v>
      </c>
      <c r="I25" s="81">
        <v>14950</v>
      </c>
      <c r="J25" s="82">
        <v>18089.5</v>
      </c>
      <c r="K25" s="81">
        <v>14950</v>
      </c>
      <c r="L25" s="86">
        <f>M25-K25</f>
        <v>3139.5</v>
      </c>
      <c r="M25" s="82">
        <v>18089.5</v>
      </c>
      <c r="N25" s="83" t="s">
        <v>669</v>
      </c>
      <c r="O25" s="79" t="s">
        <v>670</v>
      </c>
      <c r="P25" s="78">
        <v>12</v>
      </c>
      <c r="Q25" s="78">
        <v>1</v>
      </c>
      <c r="R25" s="84" t="s">
        <v>806</v>
      </c>
    </row>
    <row r="26" spans="1:18" s="1" customFormat="1" ht="48" x14ac:dyDescent="0.25">
      <c r="A26" s="70" t="s">
        <v>732</v>
      </c>
      <c r="B26" s="70"/>
      <c r="C26" s="70" t="s">
        <v>507</v>
      </c>
      <c r="D26" s="71" t="s">
        <v>274</v>
      </c>
      <c r="E26" s="72" t="s">
        <v>733</v>
      </c>
      <c r="F26" s="73">
        <v>44742</v>
      </c>
      <c r="G26" s="73">
        <v>44742</v>
      </c>
      <c r="H26" s="74">
        <v>14500</v>
      </c>
      <c r="I26" s="74">
        <v>14500</v>
      </c>
      <c r="J26" s="75">
        <v>17545</v>
      </c>
      <c r="K26" s="74">
        <v>14500</v>
      </c>
      <c r="L26" s="85">
        <f>M26-K26</f>
        <v>3045</v>
      </c>
      <c r="M26" s="75">
        <v>17545</v>
      </c>
      <c r="N26" s="76" t="s">
        <v>546</v>
      </c>
      <c r="O26" s="72" t="s">
        <v>547</v>
      </c>
      <c r="P26" s="70">
        <v>3</v>
      </c>
      <c r="Q26" s="70">
        <v>1</v>
      </c>
      <c r="R26" s="77" t="s">
        <v>806</v>
      </c>
    </row>
    <row r="27" spans="1:18" s="1" customFormat="1" ht="36" x14ac:dyDescent="0.25">
      <c r="A27" s="78" t="s">
        <v>680</v>
      </c>
      <c r="B27" s="78"/>
      <c r="C27" s="78" t="s">
        <v>507</v>
      </c>
      <c r="D27" s="79">
        <v>66000000</v>
      </c>
      <c r="E27" s="79" t="s">
        <v>681</v>
      </c>
      <c r="F27" s="80">
        <v>44740</v>
      </c>
      <c r="G27" s="80">
        <v>44740</v>
      </c>
      <c r="H27" s="81">
        <v>3000</v>
      </c>
      <c r="I27" s="81">
        <v>3000</v>
      </c>
      <c r="J27" s="82">
        <v>3630</v>
      </c>
      <c r="K27" s="81">
        <v>3000</v>
      </c>
      <c r="L27" s="86">
        <v>630</v>
      </c>
      <c r="M27" s="82">
        <v>3630</v>
      </c>
      <c r="N27" s="83" t="s">
        <v>682</v>
      </c>
      <c r="O27" s="79" t="s">
        <v>683</v>
      </c>
      <c r="P27" s="78">
        <v>12</v>
      </c>
      <c r="Q27" s="78">
        <v>1</v>
      </c>
      <c r="R27" s="84" t="s">
        <v>806</v>
      </c>
    </row>
    <row r="28" spans="1:18" s="1" customFormat="1" ht="48" x14ac:dyDescent="0.25">
      <c r="A28" s="70" t="s">
        <v>759</v>
      </c>
      <c r="B28" s="70"/>
      <c r="C28" s="70" t="s">
        <v>507</v>
      </c>
      <c r="D28" s="71" t="s">
        <v>760</v>
      </c>
      <c r="E28" s="72" t="s">
        <v>761</v>
      </c>
      <c r="F28" s="73">
        <v>44889</v>
      </c>
      <c r="G28" s="73">
        <v>44889</v>
      </c>
      <c r="H28" s="74">
        <v>11000</v>
      </c>
      <c r="I28" s="74">
        <v>11000</v>
      </c>
      <c r="J28" s="75">
        <v>13310</v>
      </c>
      <c r="K28" s="74">
        <v>11000</v>
      </c>
      <c r="L28" s="85">
        <f t="shared" ref="L28:L33" si="2">M28-K28</f>
        <v>2310</v>
      </c>
      <c r="M28" s="75">
        <v>13310</v>
      </c>
      <c r="N28" s="76" t="s">
        <v>762</v>
      </c>
      <c r="O28" s="72" t="s">
        <v>763</v>
      </c>
      <c r="P28" s="70">
        <v>8</v>
      </c>
      <c r="Q28" s="70">
        <v>1</v>
      </c>
      <c r="R28" s="77" t="s">
        <v>806</v>
      </c>
    </row>
    <row r="29" spans="1:18" s="1" customFormat="1" ht="24" x14ac:dyDescent="0.25">
      <c r="A29" s="78" t="s">
        <v>713</v>
      </c>
      <c r="B29" s="78"/>
      <c r="C29" s="78" t="s">
        <v>507</v>
      </c>
      <c r="D29" s="79" t="s">
        <v>575</v>
      </c>
      <c r="E29" s="79" t="s">
        <v>731</v>
      </c>
      <c r="F29" s="80">
        <v>44755</v>
      </c>
      <c r="G29" s="80">
        <v>44755</v>
      </c>
      <c r="H29" s="81">
        <v>10500</v>
      </c>
      <c r="I29" s="81">
        <v>10500</v>
      </c>
      <c r="J29" s="82">
        <v>12705</v>
      </c>
      <c r="K29" s="81">
        <v>6444</v>
      </c>
      <c r="L29" s="86">
        <f t="shared" si="2"/>
        <v>1353.2399999999998</v>
      </c>
      <c r="M29" s="82">
        <v>7797.24</v>
      </c>
      <c r="N29" s="83" t="s">
        <v>714</v>
      </c>
      <c r="O29" s="79" t="s">
        <v>715</v>
      </c>
      <c r="P29" s="78">
        <v>1</v>
      </c>
      <c r="Q29" s="78">
        <v>3</v>
      </c>
      <c r="R29" s="84" t="s">
        <v>806</v>
      </c>
    </row>
    <row r="30" spans="1:18" s="1" customFormat="1" ht="48" x14ac:dyDescent="0.25">
      <c r="A30" s="70" t="s">
        <v>726</v>
      </c>
      <c r="B30" s="70"/>
      <c r="C30" s="70" t="s">
        <v>507</v>
      </c>
      <c r="D30" s="71" t="s">
        <v>727</v>
      </c>
      <c r="E30" s="72" t="s">
        <v>728</v>
      </c>
      <c r="F30" s="73">
        <v>44777</v>
      </c>
      <c r="G30" s="73">
        <v>44777</v>
      </c>
      <c r="H30" s="74">
        <v>5000</v>
      </c>
      <c r="I30" s="74">
        <v>5000</v>
      </c>
      <c r="J30" s="75">
        <v>6050</v>
      </c>
      <c r="K30" s="74">
        <v>4620</v>
      </c>
      <c r="L30" s="85">
        <f t="shared" si="2"/>
        <v>970.02000000000044</v>
      </c>
      <c r="M30" s="75">
        <v>5590.02</v>
      </c>
      <c r="N30" s="76" t="s">
        <v>729</v>
      </c>
      <c r="O30" s="72" t="s">
        <v>730</v>
      </c>
      <c r="P30" s="70">
        <v>6</v>
      </c>
      <c r="Q30" s="70">
        <v>1</v>
      </c>
      <c r="R30" s="77" t="s">
        <v>806</v>
      </c>
    </row>
    <row r="31" spans="1:18" s="1" customFormat="1" ht="36" x14ac:dyDescent="0.25">
      <c r="A31" s="78" t="s">
        <v>708</v>
      </c>
      <c r="B31" s="78"/>
      <c r="C31" s="78" t="s">
        <v>507</v>
      </c>
      <c r="D31" s="79" t="s">
        <v>709</v>
      </c>
      <c r="E31" s="79" t="s">
        <v>710</v>
      </c>
      <c r="F31" s="80">
        <v>44806</v>
      </c>
      <c r="G31" s="80">
        <v>44806</v>
      </c>
      <c r="H31" s="81">
        <v>10630</v>
      </c>
      <c r="I31" s="81">
        <v>10630</v>
      </c>
      <c r="J31" s="82">
        <v>12862.3</v>
      </c>
      <c r="K31" s="81">
        <v>10153</v>
      </c>
      <c r="L31" s="86">
        <f t="shared" si="2"/>
        <v>2132.1299999999992</v>
      </c>
      <c r="M31" s="82">
        <v>12285.13</v>
      </c>
      <c r="N31" s="83" t="s">
        <v>711</v>
      </c>
      <c r="O31" s="79" t="s">
        <v>712</v>
      </c>
      <c r="P31" s="78">
        <v>3</v>
      </c>
      <c r="Q31" s="78">
        <v>3</v>
      </c>
      <c r="R31" s="84" t="s">
        <v>806</v>
      </c>
    </row>
    <row r="32" spans="1:18" s="1" customFormat="1" ht="72" x14ac:dyDescent="0.25">
      <c r="A32" s="70" t="s">
        <v>705</v>
      </c>
      <c r="B32" s="70"/>
      <c r="C32" s="70" t="s">
        <v>507</v>
      </c>
      <c r="D32" s="71" t="s">
        <v>274</v>
      </c>
      <c r="E32" s="72" t="s">
        <v>706</v>
      </c>
      <c r="F32" s="73">
        <v>44804</v>
      </c>
      <c r="G32" s="73">
        <v>44804</v>
      </c>
      <c r="H32" s="74">
        <v>14900</v>
      </c>
      <c r="I32" s="74">
        <v>14900</v>
      </c>
      <c r="J32" s="75">
        <v>18029</v>
      </c>
      <c r="K32" s="74">
        <v>13300</v>
      </c>
      <c r="L32" s="85">
        <f t="shared" si="2"/>
        <v>2793</v>
      </c>
      <c r="M32" s="75">
        <v>16093</v>
      </c>
      <c r="N32" s="76" t="s">
        <v>707</v>
      </c>
      <c r="O32" s="72" t="s">
        <v>246</v>
      </c>
      <c r="P32" s="70">
        <v>1</v>
      </c>
      <c r="Q32" s="70">
        <v>1</v>
      </c>
      <c r="R32" s="77" t="s">
        <v>806</v>
      </c>
    </row>
    <row r="33" spans="1:18" s="1" customFormat="1" ht="24" x14ac:dyDescent="0.25">
      <c r="A33" s="78" t="s">
        <v>745</v>
      </c>
      <c r="B33" s="78"/>
      <c r="C33" s="78" t="s">
        <v>522</v>
      </c>
      <c r="D33" s="79" t="s">
        <v>746</v>
      </c>
      <c r="E33" s="79" t="s">
        <v>747</v>
      </c>
      <c r="F33" s="80">
        <v>44875</v>
      </c>
      <c r="G33" s="80">
        <v>44881</v>
      </c>
      <c r="H33" s="81">
        <v>6750</v>
      </c>
      <c r="I33" s="81">
        <v>6750</v>
      </c>
      <c r="J33" s="82">
        <v>8167.5</v>
      </c>
      <c r="K33" s="81">
        <v>6025</v>
      </c>
      <c r="L33" s="86">
        <f t="shared" si="2"/>
        <v>1265.25</v>
      </c>
      <c r="M33" s="82">
        <v>7290.25</v>
      </c>
      <c r="N33" s="83" t="s">
        <v>748</v>
      </c>
      <c r="O33" s="79" t="s">
        <v>749</v>
      </c>
      <c r="P33" s="78">
        <v>1</v>
      </c>
      <c r="Q33" s="78">
        <v>2</v>
      </c>
      <c r="R33" s="84" t="s">
        <v>806</v>
      </c>
    </row>
    <row r="34" spans="1:18" s="1" customFormat="1" ht="24" x14ac:dyDescent="0.25">
      <c r="A34" s="70" t="s">
        <v>754</v>
      </c>
      <c r="B34" s="70"/>
      <c r="C34" s="70" t="s">
        <v>522</v>
      </c>
      <c r="D34" s="71" t="s">
        <v>755</v>
      </c>
      <c r="E34" s="72" t="s">
        <v>756</v>
      </c>
      <c r="F34" s="73">
        <v>44888</v>
      </c>
      <c r="G34" s="73">
        <v>44889</v>
      </c>
      <c r="H34" s="74">
        <v>6000</v>
      </c>
      <c r="I34" s="74">
        <v>6000</v>
      </c>
      <c r="J34" s="75">
        <v>7260</v>
      </c>
      <c r="K34" s="74">
        <v>6000</v>
      </c>
      <c r="L34" s="85">
        <v>1260</v>
      </c>
      <c r="M34" s="75">
        <v>7260</v>
      </c>
      <c r="N34" s="76" t="s">
        <v>757</v>
      </c>
      <c r="O34" s="72" t="s">
        <v>758</v>
      </c>
      <c r="P34" s="70">
        <v>3</v>
      </c>
      <c r="Q34" s="70">
        <v>1</v>
      </c>
      <c r="R34" s="77" t="s">
        <v>806</v>
      </c>
    </row>
    <row r="35" spans="1:18" s="1" customFormat="1" ht="24" x14ac:dyDescent="0.25">
      <c r="A35" s="78" t="s">
        <v>764</v>
      </c>
      <c r="B35" s="78"/>
      <c r="C35" s="78" t="s">
        <v>507</v>
      </c>
      <c r="D35" s="79" t="s">
        <v>765</v>
      </c>
      <c r="E35" s="79" t="s">
        <v>766</v>
      </c>
      <c r="F35" s="80">
        <v>44900</v>
      </c>
      <c r="G35" s="80">
        <v>44900</v>
      </c>
      <c r="H35" s="81">
        <v>10000</v>
      </c>
      <c r="I35" s="81">
        <v>10000</v>
      </c>
      <c r="J35" s="82">
        <v>11000</v>
      </c>
      <c r="K35" s="81">
        <v>9809</v>
      </c>
      <c r="L35" s="86">
        <f>M35-K35</f>
        <v>980.89999999999964</v>
      </c>
      <c r="M35" s="82">
        <v>10789.9</v>
      </c>
      <c r="N35" s="83" t="s">
        <v>767</v>
      </c>
      <c r="O35" s="79" t="s">
        <v>768</v>
      </c>
      <c r="P35" s="78">
        <v>1</v>
      </c>
      <c r="Q35" s="78">
        <v>2</v>
      </c>
      <c r="R35" s="84" t="s">
        <v>806</v>
      </c>
    </row>
    <row r="36" spans="1:18" s="1" customFormat="1" ht="48" x14ac:dyDescent="0.25">
      <c r="A36" s="70" t="s">
        <v>769</v>
      </c>
      <c r="B36" s="70"/>
      <c r="C36" s="70" t="s">
        <v>507</v>
      </c>
      <c r="D36" s="71" t="s">
        <v>770</v>
      </c>
      <c r="E36" s="72" t="s">
        <v>771</v>
      </c>
      <c r="F36" s="73">
        <v>44917</v>
      </c>
      <c r="G36" s="73">
        <v>44917</v>
      </c>
      <c r="H36" s="74">
        <v>5892</v>
      </c>
      <c r="I36" s="74">
        <v>5892</v>
      </c>
      <c r="J36" s="75">
        <v>7129.32</v>
      </c>
      <c r="K36" s="74">
        <v>5892</v>
      </c>
      <c r="L36" s="85">
        <f>M36-K36</f>
        <v>1237.3199999999997</v>
      </c>
      <c r="M36" s="75">
        <v>7129.32</v>
      </c>
      <c r="N36" s="76" t="s">
        <v>772</v>
      </c>
      <c r="O36" s="72" t="s">
        <v>773</v>
      </c>
      <c r="P36" s="70">
        <v>6</v>
      </c>
      <c r="Q36" s="70">
        <v>1</v>
      </c>
      <c r="R36" s="77" t="s">
        <v>806</v>
      </c>
    </row>
    <row r="37" spans="1:18" s="1" customFormat="1" ht="36" x14ac:dyDescent="0.25">
      <c r="A37" s="78" t="s">
        <v>600</v>
      </c>
      <c r="B37" s="78"/>
      <c r="C37" s="78" t="s">
        <v>506</v>
      </c>
      <c r="D37" s="79" t="s">
        <v>601</v>
      </c>
      <c r="E37" s="79" t="s">
        <v>602</v>
      </c>
      <c r="F37" s="80">
        <v>44642</v>
      </c>
      <c r="G37" s="80">
        <v>44652</v>
      </c>
      <c r="H37" s="81">
        <v>18020.830000000002</v>
      </c>
      <c r="I37" s="81">
        <v>18020.830000000002</v>
      </c>
      <c r="J37" s="82">
        <v>20363.54</v>
      </c>
      <c r="K37" s="81">
        <v>18000</v>
      </c>
      <c r="L37" s="86">
        <v>3780</v>
      </c>
      <c r="M37" s="82">
        <v>21780</v>
      </c>
      <c r="N37" s="83" t="s">
        <v>603</v>
      </c>
      <c r="O37" s="79" t="s">
        <v>604</v>
      </c>
      <c r="P37" s="78">
        <v>1</v>
      </c>
      <c r="Q37" s="78">
        <v>2</v>
      </c>
      <c r="R37" s="84" t="s">
        <v>806</v>
      </c>
    </row>
    <row r="38" spans="1:18" s="1" customFormat="1" ht="24" x14ac:dyDescent="0.25">
      <c r="A38" s="70" t="s">
        <v>625</v>
      </c>
      <c r="B38" s="70"/>
      <c r="C38" s="70" t="s">
        <v>522</v>
      </c>
      <c r="D38" s="71" t="s">
        <v>626</v>
      </c>
      <c r="E38" s="72" t="s">
        <v>627</v>
      </c>
      <c r="F38" s="73">
        <v>44654</v>
      </c>
      <c r="G38" s="73">
        <v>44654</v>
      </c>
      <c r="H38" s="74">
        <v>14495.45</v>
      </c>
      <c r="I38" s="74">
        <v>14495.45</v>
      </c>
      <c r="J38" s="75">
        <v>17539.490000000002</v>
      </c>
      <c r="K38" s="74">
        <v>14495.45</v>
      </c>
      <c r="L38" s="85">
        <f t="shared" ref="L38:L59" si="3">M38-K38</f>
        <v>3044.0400000000009</v>
      </c>
      <c r="M38" s="75">
        <v>17539.490000000002</v>
      </c>
      <c r="N38" s="76" t="s">
        <v>628</v>
      </c>
      <c r="O38" s="72" t="s">
        <v>629</v>
      </c>
      <c r="P38" s="70">
        <v>1</v>
      </c>
      <c r="Q38" s="70">
        <v>2</v>
      </c>
      <c r="R38" s="77" t="s">
        <v>806</v>
      </c>
    </row>
    <row r="39" spans="1:18" s="1" customFormat="1" ht="48" x14ac:dyDescent="0.25">
      <c r="A39" s="78" t="s">
        <v>735</v>
      </c>
      <c r="B39" s="78"/>
      <c r="C39" s="78" t="s">
        <v>506</v>
      </c>
      <c r="D39" s="79" t="s">
        <v>316</v>
      </c>
      <c r="E39" s="79" t="s">
        <v>736</v>
      </c>
      <c r="F39" s="80">
        <v>44672</v>
      </c>
      <c r="G39" s="80">
        <v>44672</v>
      </c>
      <c r="H39" s="81">
        <v>39984.239999999998</v>
      </c>
      <c r="I39" s="81">
        <v>39984.239999999998</v>
      </c>
      <c r="J39" s="82">
        <v>48380.93</v>
      </c>
      <c r="K39" s="81">
        <v>39784.31</v>
      </c>
      <c r="L39" s="86">
        <f t="shared" si="3"/>
        <v>8354.7099999999991</v>
      </c>
      <c r="M39" s="82">
        <v>48139.02</v>
      </c>
      <c r="N39" s="83" t="s">
        <v>737</v>
      </c>
      <c r="O39" s="79" t="s">
        <v>738</v>
      </c>
      <c r="P39" s="78">
        <v>1</v>
      </c>
      <c r="Q39" s="78">
        <v>1</v>
      </c>
      <c r="R39" s="84" t="s">
        <v>806</v>
      </c>
    </row>
    <row r="40" spans="1:18" s="1" customFormat="1" ht="48" x14ac:dyDescent="0.25">
      <c r="A40" s="70" t="s">
        <v>616</v>
      </c>
      <c r="B40" s="70"/>
      <c r="C40" s="70" t="s">
        <v>507</v>
      </c>
      <c r="D40" s="71" t="s">
        <v>524</v>
      </c>
      <c r="E40" s="72" t="s">
        <v>617</v>
      </c>
      <c r="F40" s="73">
        <v>44645</v>
      </c>
      <c r="G40" s="73">
        <v>44648</v>
      </c>
      <c r="H40" s="74">
        <v>14950</v>
      </c>
      <c r="I40" s="74">
        <v>14950</v>
      </c>
      <c r="J40" s="75">
        <v>18089.5</v>
      </c>
      <c r="K40" s="74">
        <v>14009.71</v>
      </c>
      <c r="L40" s="85">
        <f t="shared" si="3"/>
        <v>2942.0400000000009</v>
      </c>
      <c r="M40" s="75">
        <v>16951.75</v>
      </c>
      <c r="N40" s="76" t="s">
        <v>618</v>
      </c>
      <c r="O40" s="72" t="s">
        <v>619</v>
      </c>
      <c r="P40" s="70">
        <v>12</v>
      </c>
      <c r="Q40" s="70">
        <v>1</v>
      </c>
      <c r="R40" s="77" t="s">
        <v>806</v>
      </c>
    </row>
    <row r="41" spans="1:18" s="1" customFormat="1" ht="48" x14ac:dyDescent="0.25">
      <c r="A41" s="78" t="s">
        <v>569</v>
      </c>
      <c r="B41" s="78"/>
      <c r="C41" s="78" t="s">
        <v>507</v>
      </c>
      <c r="D41" s="79" t="s">
        <v>570</v>
      </c>
      <c r="E41" s="79" t="s">
        <v>571</v>
      </c>
      <c r="F41" s="80">
        <v>44621</v>
      </c>
      <c r="G41" s="80">
        <v>44621</v>
      </c>
      <c r="H41" s="81">
        <v>13000</v>
      </c>
      <c r="I41" s="81">
        <v>13000</v>
      </c>
      <c r="J41" s="82">
        <v>15730</v>
      </c>
      <c r="K41" s="81">
        <v>12396.73</v>
      </c>
      <c r="L41" s="86">
        <f t="shared" si="3"/>
        <v>2603.3100000000013</v>
      </c>
      <c r="M41" s="82">
        <v>15000.04</v>
      </c>
      <c r="N41" s="83" t="s">
        <v>572</v>
      </c>
      <c r="O41" s="79" t="s">
        <v>573</v>
      </c>
      <c r="P41" s="78">
        <v>8</v>
      </c>
      <c r="Q41" s="78">
        <v>1</v>
      </c>
      <c r="R41" s="84" t="s">
        <v>806</v>
      </c>
    </row>
    <row r="42" spans="1:18" s="1" customFormat="1" ht="48" x14ac:dyDescent="0.25">
      <c r="A42" s="70" t="s">
        <v>648</v>
      </c>
      <c r="B42" s="70"/>
      <c r="C42" s="70" t="s">
        <v>507</v>
      </c>
      <c r="D42" s="71" t="s">
        <v>649</v>
      </c>
      <c r="E42" s="72" t="s">
        <v>650</v>
      </c>
      <c r="F42" s="73">
        <v>44698</v>
      </c>
      <c r="G42" s="73">
        <v>44698</v>
      </c>
      <c r="H42" s="74">
        <v>8000</v>
      </c>
      <c r="I42" s="74">
        <v>8000</v>
      </c>
      <c r="J42" s="75">
        <v>9680</v>
      </c>
      <c r="K42" s="74">
        <v>7360</v>
      </c>
      <c r="L42" s="85">
        <f t="shared" si="3"/>
        <v>1545.6000000000004</v>
      </c>
      <c r="M42" s="75">
        <v>8905.6</v>
      </c>
      <c r="N42" s="76" t="s">
        <v>618</v>
      </c>
      <c r="O42" s="72" t="s">
        <v>619</v>
      </c>
      <c r="P42" s="70">
        <v>2</v>
      </c>
      <c r="Q42" s="70">
        <v>1</v>
      </c>
      <c r="R42" s="77" t="s">
        <v>806</v>
      </c>
    </row>
    <row r="43" spans="1:18" s="1" customFormat="1" ht="72" x14ac:dyDescent="0.25">
      <c r="A43" s="78" t="s">
        <v>721</v>
      </c>
      <c r="B43" s="78"/>
      <c r="C43" s="78" t="s">
        <v>507</v>
      </c>
      <c r="D43" s="79" t="s">
        <v>722</v>
      </c>
      <c r="E43" s="79" t="s">
        <v>723</v>
      </c>
      <c r="F43" s="80">
        <v>44809</v>
      </c>
      <c r="G43" s="80">
        <v>44809</v>
      </c>
      <c r="H43" s="81">
        <v>14950</v>
      </c>
      <c r="I43" s="81">
        <v>14950</v>
      </c>
      <c r="J43" s="82">
        <v>18089.5</v>
      </c>
      <c r="K43" s="81">
        <v>12641</v>
      </c>
      <c r="L43" s="86">
        <f t="shared" si="3"/>
        <v>2654.6100000000006</v>
      </c>
      <c r="M43" s="82">
        <v>15295.61</v>
      </c>
      <c r="N43" s="83" t="s">
        <v>724</v>
      </c>
      <c r="O43" s="79" t="s">
        <v>725</v>
      </c>
      <c r="P43" s="78">
        <v>5</v>
      </c>
      <c r="Q43" s="78">
        <v>3</v>
      </c>
      <c r="R43" s="84" t="s">
        <v>806</v>
      </c>
    </row>
    <row r="44" spans="1:18" s="1" customFormat="1" ht="36" x14ac:dyDescent="0.25">
      <c r="A44" s="70" t="s">
        <v>605</v>
      </c>
      <c r="B44" s="70"/>
      <c r="C44" s="70" t="s">
        <v>507</v>
      </c>
      <c r="D44" s="71" t="s">
        <v>606</v>
      </c>
      <c r="E44" s="72" t="s">
        <v>607</v>
      </c>
      <c r="F44" s="73">
        <v>44649</v>
      </c>
      <c r="G44" s="73">
        <v>44656</v>
      </c>
      <c r="H44" s="74">
        <v>14950</v>
      </c>
      <c r="I44" s="74">
        <v>14950</v>
      </c>
      <c r="J44" s="75">
        <v>18089.5</v>
      </c>
      <c r="K44" s="74">
        <v>14900</v>
      </c>
      <c r="L44" s="85">
        <f t="shared" si="3"/>
        <v>3129</v>
      </c>
      <c r="M44" s="75">
        <v>18029</v>
      </c>
      <c r="N44" s="76" t="s">
        <v>608</v>
      </c>
      <c r="O44" s="72" t="s">
        <v>609</v>
      </c>
      <c r="P44" s="70">
        <v>3</v>
      </c>
      <c r="Q44" s="70">
        <v>1</v>
      </c>
      <c r="R44" s="77" t="s">
        <v>806</v>
      </c>
    </row>
    <row r="45" spans="1:18" s="1" customFormat="1" ht="36" x14ac:dyDescent="0.25">
      <c r="A45" s="78" t="s">
        <v>645</v>
      </c>
      <c r="B45" s="78"/>
      <c r="C45" s="78" t="s">
        <v>522</v>
      </c>
      <c r="D45" s="79" t="s">
        <v>433</v>
      </c>
      <c r="E45" s="79" t="s">
        <v>646</v>
      </c>
      <c r="F45" s="80">
        <v>44687</v>
      </c>
      <c r="G45" s="80">
        <v>44693</v>
      </c>
      <c r="H45" s="81">
        <v>6160</v>
      </c>
      <c r="I45" s="81">
        <v>6160</v>
      </c>
      <c r="J45" s="82">
        <v>7453.6</v>
      </c>
      <c r="K45" s="81">
        <v>5984</v>
      </c>
      <c r="L45" s="86">
        <f t="shared" si="3"/>
        <v>1256.6400000000003</v>
      </c>
      <c r="M45" s="82">
        <v>7240.64</v>
      </c>
      <c r="N45" s="83" t="s">
        <v>647</v>
      </c>
      <c r="O45" s="79" t="s">
        <v>250</v>
      </c>
      <c r="P45" s="78">
        <v>1</v>
      </c>
      <c r="Q45" s="78">
        <v>2</v>
      </c>
      <c r="R45" s="84" t="s">
        <v>806</v>
      </c>
    </row>
    <row r="46" spans="1:18" s="1" customFormat="1" ht="48" x14ac:dyDescent="0.25">
      <c r="A46" s="70" t="s">
        <v>610</v>
      </c>
      <c r="B46" s="70"/>
      <c r="C46" s="70" t="s">
        <v>507</v>
      </c>
      <c r="D46" s="71" t="s">
        <v>274</v>
      </c>
      <c r="E46" s="72" t="s">
        <v>611</v>
      </c>
      <c r="F46" s="73">
        <v>44663</v>
      </c>
      <c r="G46" s="73">
        <v>44663</v>
      </c>
      <c r="H46" s="74">
        <v>8265.33</v>
      </c>
      <c r="I46" s="74">
        <v>8265.33</v>
      </c>
      <c r="J46" s="75">
        <v>10001.049999999999</v>
      </c>
      <c r="K46" s="74">
        <v>8265.33</v>
      </c>
      <c r="L46" s="85">
        <f t="shared" si="3"/>
        <v>1735.7199999999993</v>
      </c>
      <c r="M46" s="75">
        <v>10001.049999999999</v>
      </c>
      <c r="N46" s="76" t="s">
        <v>612</v>
      </c>
      <c r="O46" s="72" t="s">
        <v>613</v>
      </c>
      <c r="P46" s="70">
        <v>1</v>
      </c>
      <c r="Q46" s="70">
        <v>1</v>
      </c>
      <c r="R46" s="77" t="s">
        <v>806</v>
      </c>
    </row>
    <row r="47" spans="1:18" s="1" customFormat="1" ht="24" x14ac:dyDescent="0.25">
      <c r="A47" s="78" t="s">
        <v>614</v>
      </c>
      <c r="B47" s="78"/>
      <c r="C47" s="78" t="s">
        <v>507</v>
      </c>
      <c r="D47" s="79" t="s">
        <v>274</v>
      </c>
      <c r="E47" s="79" t="s">
        <v>615</v>
      </c>
      <c r="F47" s="80">
        <v>44663</v>
      </c>
      <c r="G47" s="80">
        <v>44663</v>
      </c>
      <c r="H47" s="81">
        <v>6198.53</v>
      </c>
      <c r="I47" s="81">
        <v>6198.53</v>
      </c>
      <c r="J47" s="82">
        <v>7500.22</v>
      </c>
      <c r="K47" s="81">
        <v>6198.53</v>
      </c>
      <c r="L47" s="86">
        <f t="shared" si="3"/>
        <v>1301.6900000000005</v>
      </c>
      <c r="M47" s="82">
        <v>7500.22</v>
      </c>
      <c r="N47" s="83" t="s">
        <v>612</v>
      </c>
      <c r="O47" s="79" t="s">
        <v>613</v>
      </c>
      <c r="P47" s="78">
        <v>1</v>
      </c>
      <c r="Q47" s="78">
        <v>1</v>
      </c>
      <c r="R47" s="84" t="s">
        <v>806</v>
      </c>
    </row>
    <row r="48" spans="1:18" s="1" customFormat="1" ht="48" x14ac:dyDescent="0.25">
      <c r="A48" s="70" t="s">
        <v>700</v>
      </c>
      <c r="B48" s="70"/>
      <c r="C48" s="70" t="s">
        <v>506</v>
      </c>
      <c r="D48" s="71" t="s">
        <v>701</v>
      </c>
      <c r="E48" s="72" t="s">
        <v>702</v>
      </c>
      <c r="F48" s="73">
        <v>44713</v>
      </c>
      <c r="G48" s="73">
        <v>44713</v>
      </c>
      <c r="H48" s="74">
        <v>34235.81</v>
      </c>
      <c r="I48" s="74">
        <v>34235.81</v>
      </c>
      <c r="J48" s="75">
        <v>41425.33</v>
      </c>
      <c r="K48" s="74">
        <v>31989.33</v>
      </c>
      <c r="L48" s="85">
        <f t="shared" si="3"/>
        <v>6717.7599999999948</v>
      </c>
      <c r="M48" s="75">
        <v>38707.089999999997</v>
      </c>
      <c r="N48" s="76" t="s">
        <v>703</v>
      </c>
      <c r="O48" s="72" t="s">
        <v>704</v>
      </c>
      <c r="P48" s="70">
        <v>1</v>
      </c>
      <c r="Q48" s="70">
        <v>1</v>
      </c>
      <c r="R48" s="77" t="s">
        <v>806</v>
      </c>
    </row>
    <row r="49" spans="1:18" s="1" customFormat="1" ht="36" x14ac:dyDescent="0.25">
      <c r="A49" s="78" t="s">
        <v>662</v>
      </c>
      <c r="B49" s="78"/>
      <c r="C49" s="78" t="s">
        <v>507</v>
      </c>
      <c r="D49" s="79" t="s">
        <v>274</v>
      </c>
      <c r="E49" s="79" t="s">
        <v>663</v>
      </c>
      <c r="F49" s="80">
        <v>44706</v>
      </c>
      <c r="G49" s="80">
        <v>44706</v>
      </c>
      <c r="H49" s="81">
        <v>11250</v>
      </c>
      <c r="I49" s="81">
        <v>11250</v>
      </c>
      <c r="J49" s="82">
        <v>13612.5</v>
      </c>
      <c r="K49" s="81">
        <v>11250</v>
      </c>
      <c r="L49" s="86">
        <f t="shared" si="3"/>
        <v>2362.5</v>
      </c>
      <c r="M49" s="82">
        <v>13612.5</v>
      </c>
      <c r="N49" s="83" t="s">
        <v>664</v>
      </c>
      <c r="O49" s="79" t="s">
        <v>665</v>
      </c>
      <c r="P49" s="78">
        <v>2</v>
      </c>
      <c r="Q49" s="78">
        <v>1</v>
      </c>
      <c r="R49" s="84" t="s">
        <v>806</v>
      </c>
    </row>
    <row r="50" spans="1:18" s="1" customFormat="1" ht="36" x14ac:dyDescent="0.25">
      <c r="A50" s="70" t="s">
        <v>676</v>
      </c>
      <c r="B50" s="70"/>
      <c r="C50" s="70" t="s">
        <v>506</v>
      </c>
      <c r="D50" s="71" t="s">
        <v>677</v>
      </c>
      <c r="E50" s="72" t="s">
        <v>678</v>
      </c>
      <c r="F50" s="73">
        <v>44739</v>
      </c>
      <c r="G50" s="73">
        <v>44739</v>
      </c>
      <c r="H50" s="74">
        <v>39999.99</v>
      </c>
      <c r="I50" s="74">
        <v>39999.99</v>
      </c>
      <c r="J50" s="75">
        <v>48399.99</v>
      </c>
      <c r="K50" s="74">
        <v>39970</v>
      </c>
      <c r="L50" s="85">
        <f t="shared" si="3"/>
        <v>8393.6999999999971</v>
      </c>
      <c r="M50" s="75">
        <v>48363.7</v>
      </c>
      <c r="N50" s="76" t="s">
        <v>679</v>
      </c>
      <c r="O50" s="72" t="s">
        <v>221</v>
      </c>
      <c r="P50" s="70">
        <v>1</v>
      </c>
      <c r="Q50" s="70">
        <v>1</v>
      </c>
      <c r="R50" s="77" t="s">
        <v>806</v>
      </c>
    </row>
    <row r="51" spans="1:18" s="1" customFormat="1" ht="48" x14ac:dyDescent="0.25">
      <c r="A51" s="78" t="s">
        <v>774</v>
      </c>
      <c r="B51" s="78"/>
      <c r="C51" s="78" t="s">
        <v>506</v>
      </c>
      <c r="D51" s="79" t="s">
        <v>775</v>
      </c>
      <c r="E51" s="79" t="s">
        <v>776</v>
      </c>
      <c r="F51" s="80">
        <v>44747</v>
      </c>
      <c r="G51" s="80">
        <v>44747</v>
      </c>
      <c r="H51" s="81">
        <v>39999.99</v>
      </c>
      <c r="I51" s="81">
        <v>39999.99</v>
      </c>
      <c r="J51" s="82">
        <v>48399.99</v>
      </c>
      <c r="K51" s="81">
        <v>34985</v>
      </c>
      <c r="L51" s="86">
        <f t="shared" si="3"/>
        <v>7346.8499999999985</v>
      </c>
      <c r="M51" s="82">
        <v>42331.85</v>
      </c>
      <c r="N51" s="83" t="s">
        <v>777</v>
      </c>
      <c r="O51" s="79" t="s">
        <v>221</v>
      </c>
      <c r="P51" s="78">
        <v>1</v>
      </c>
      <c r="Q51" s="78">
        <v>1</v>
      </c>
      <c r="R51" s="84" t="s">
        <v>806</v>
      </c>
    </row>
    <row r="52" spans="1:18" s="1" customFormat="1" ht="36" x14ac:dyDescent="0.25">
      <c r="A52" s="70" t="s">
        <v>684</v>
      </c>
      <c r="B52" s="70"/>
      <c r="C52" s="70" t="s">
        <v>507</v>
      </c>
      <c r="D52" s="71" t="s">
        <v>274</v>
      </c>
      <c r="E52" s="72" t="s">
        <v>685</v>
      </c>
      <c r="F52" s="73">
        <v>44739</v>
      </c>
      <c r="G52" s="73">
        <v>44739</v>
      </c>
      <c r="H52" s="74">
        <v>14999.99</v>
      </c>
      <c r="I52" s="74">
        <v>14999.99</v>
      </c>
      <c r="J52" s="75">
        <v>18149.990000000002</v>
      </c>
      <c r="K52" s="74">
        <v>9950</v>
      </c>
      <c r="L52" s="85">
        <f t="shared" si="3"/>
        <v>2089.5</v>
      </c>
      <c r="M52" s="75">
        <v>12039.5</v>
      </c>
      <c r="N52" s="76" t="s">
        <v>686</v>
      </c>
      <c r="O52" s="72" t="s">
        <v>687</v>
      </c>
      <c r="P52" s="70">
        <v>2</v>
      </c>
      <c r="Q52" s="70">
        <v>1</v>
      </c>
      <c r="R52" s="77" t="s">
        <v>806</v>
      </c>
    </row>
    <row r="53" spans="1:18" s="1" customFormat="1" ht="24" x14ac:dyDescent="0.25">
      <c r="A53" s="78" t="s">
        <v>583</v>
      </c>
      <c r="B53" s="78"/>
      <c r="C53" s="78" t="s">
        <v>507</v>
      </c>
      <c r="D53" s="79" t="s">
        <v>584</v>
      </c>
      <c r="E53" s="79" t="s">
        <v>585</v>
      </c>
      <c r="F53" s="80">
        <v>44615</v>
      </c>
      <c r="G53" s="80">
        <v>44636</v>
      </c>
      <c r="H53" s="81">
        <v>14968.53</v>
      </c>
      <c r="I53" s="81">
        <v>14968.53</v>
      </c>
      <c r="J53" s="82">
        <v>18111.93</v>
      </c>
      <c r="K53" s="81">
        <v>12336.98</v>
      </c>
      <c r="L53" s="86">
        <f t="shared" si="3"/>
        <v>2590.7700000000004</v>
      </c>
      <c r="M53" s="82">
        <v>14927.75</v>
      </c>
      <c r="N53" s="83" t="s">
        <v>586</v>
      </c>
      <c r="O53" s="79" t="s">
        <v>336</v>
      </c>
      <c r="P53" s="78">
        <v>2</v>
      </c>
      <c r="Q53" s="78">
        <v>2</v>
      </c>
      <c r="R53" s="84" t="s">
        <v>806</v>
      </c>
    </row>
    <row r="54" spans="1:18" s="1" customFormat="1" ht="48" x14ac:dyDescent="0.25">
      <c r="A54" s="70" t="s">
        <v>688</v>
      </c>
      <c r="B54" s="70"/>
      <c r="C54" s="70" t="s">
        <v>507</v>
      </c>
      <c r="D54" s="71" t="s">
        <v>689</v>
      </c>
      <c r="E54" s="72" t="s">
        <v>690</v>
      </c>
      <c r="F54" s="73">
        <v>44753</v>
      </c>
      <c r="G54" s="73">
        <v>44753</v>
      </c>
      <c r="H54" s="74">
        <v>14500</v>
      </c>
      <c r="I54" s="74">
        <v>14500</v>
      </c>
      <c r="J54" s="75">
        <v>17545</v>
      </c>
      <c r="K54" s="74">
        <v>14500</v>
      </c>
      <c r="L54" s="85">
        <f t="shared" si="3"/>
        <v>3045</v>
      </c>
      <c r="M54" s="75">
        <v>17545</v>
      </c>
      <c r="N54" s="76" t="s">
        <v>691</v>
      </c>
      <c r="O54" s="72" t="s">
        <v>692</v>
      </c>
      <c r="P54" s="70">
        <v>1</v>
      </c>
      <c r="Q54" s="70">
        <v>1</v>
      </c>
      <c r="R54" s="77" t="s">
        <v>806</v>
      </c>
    </row>
    <row r="55" spans="1:18" s="1" customFormat="1" ht="48" x14ac:dyDescent="0.25">
      <c r="A55" s="78" t="s">
        <v>548</v>
      </c>
      <c r="B55" s="78"/>
      <c r="C55" s="78" t="s">
        <v>506</v>
      </c>
      <c r="D55" s="79" t="s">
        <v>549</v>
      </c>
      <c r="E55" s="79" t="s">
        <v>550</v>
      </c>
      <c r="F55" s="80">
        <v>44588</v>
      </c>
      <c r="G55" s="80">
        <v>44588</v>
      </c>
      <c r="H55" s="81">
        <v>20627.95</v>
      </c>
      <c r="I55" s="81">
        <v>20627.95</v>
      </c>
      <c r="J55" s="82">
        <v>24959.82</v>
      </c>
      <c r="K55" s="81">
        <v>17433.740000000002</v>
      </c>
      <c r="L55" s="86">
        <f t="shared" si="3"/>
        <v>3661.0799999999981</v>
      </c>
      <c r="M55" s="82">
        <v>21094.82</v>
      </c>
      <c r="N55" s="83" t="s">
        <v>551</v>
      </c>
      <c r="O55" s="79" t="s">
        <v>552</v>
      </c>
      <c r="P55" s="78">
        <v>12</v>
      </c>
      <c r="Q55" s="78">
        <v>2</v>
      </c>
      <c r="R55" s="84" t="s">
        <v>806</v>
      </c>
    </row>
    <row r="56" spans="1:18" s="1" customFormat="1" ht="60" x14ac:dyDescent="0.25">
      <c r="A56" s="70" t="s">
        <v>698</v>
      </c>
      <c r="B56" s="70"/>
      <c r="C56" s="70" t="s">
        <v>507</v>
      </c>
      <c r="D56" s="71" t="s">
        <v>274</v>
      </c>
      <c r="E56" s="72" t="s">
        <v>699</v>
      </c>
      <c r="F56" s="73">
        <v>44781</v>
      </c>
      <c r="G56" s="73">
        <v>44781</v>
      </c>
      <c r="H56" s="74">
        <v>12500</v>
      </c>
      <c r="I56" s="74">
        <v>12500</v>
      </c>
      <c r="J56" s="75">
        <v>15125</v>
      </c>
      <c r="K56" s="74">
        <v>9780.6200000000008</v>
      </c>
      <c r="L56" s="85">
        <f t="shared" si="3"/>
        <v>2053.9299999999985</v>
      </c>
      <c r="M56" s="75">
        <v>11834.55</v>
      </c>
      <c r="N56" s="76" t="s">
        <v>612</v>
      </c>
      <c r="O56" s="72" t="s">
        <v>613</v>
      </c>
      <c r="P56" s="70">
        <v>2</v>
      </c>
      <c r="Q56" s="70">
        <v>1</v>
      </c>
      <c r="R56" s="77" t="s">
        <v>806</v>
      </c>
    </row>
    <row r="57" spans="1:18" s="1" customFormat="1" ht="36" x14ac:dyDescent="0.25">
      <c r="A57" s="78" t="s">
        <v>671</v>
      </c>
      <c r="B57" s="78"/>
      <c r="C57" s="78" t="s">
        <v>507</v>
      </c>
      <c r="D57" s="79" t="s">
        <v>672</v>
      </c>
      <c r="E57" s="79" t="s">
        <v>673</v>
      </c>
      <c r="F57" s="80">
        <v>44693</v>
      </c>
      <c r="G57" s="80">
        <v>44714</v>
      </c>
      <c r="H57" s="81">
        <v>14875</v>
      </c>
      <c r="I57" s="81">
        <v>14875</v>
      </c>
      <c r="J57" s="82">
        <v>17998.75</v>
      </c>
      <c r="K57" s="81">
        <v>11897.4</v>
      </c>
      <c r="L57" s="86">
        <f t="shared" si="3"/>
        <v>2498.4500000000007</v>
      </c>
      <c r="M57" s="82">
        <v>14395.85</v>
      </c>
      <c r="N57" s="83" t="s">
        <v>674</v>
      </c>
      <c r="O57" s="79" t="s">
        <v>675</v>
      </c>
      <c r="P57" s="78">
        <v>12</v>
      </c>
      <c r="Q57" s="78">
        <v>2</v>
      </c>
      <c r="R57" s="84" t="s">
        <v>806</v>
      </c>
    </row>
    <row r="58" spans="1:18" s="1" customFormat="1" ht="48" x14ac:dyDescent="0.25">
      <c r="A58" s="70" t="s">
        <v>558</v>
      </c>
      <c r="B58" s="70"/>
      <c r="C58" s="70" t="s">
        <v>507</v>
      </c>
      <c r="D58" s="71" t="s">
        <v>559</v>
      </c>
      <c r="E58" s="72" t="s">
        <v>560</v>
      </c>
      <c r="F58" s="73">
        <v>44589</v>
      </c>
      <c r="G58" s="73">
        <v>44599</v>
      </c>
      <c r="H58" s="74">
        <v>10000</v>
      </c>
      <c r="I58" s="74">
        <v>10000</v>
      </c>
      <c r="J58" s="75">
        <f>I58*1.21</f>
        <v>12100</v>
      </c>
      <c r="K58" s="74">
        <v>9121</v>
      </c>
      <c r="L58" s="85">
        <f t="shared" si="3"/>
        <v>1915.4099999999999</v>
      </c>
      <c r="M58" s="75">
        <v>11036.41</v>
      </c>
      <c r="N58" s="76" t="s">
        <v>561</v>
      </c>
      <c r="O58" s="72" t="s">
        <v>562</v>
      </c>
      <c r="P58" s="70">
        <v>12</v>
      </c>
      <c r="Q58" s="70">
        <v>1</v>
      </c>
      <c r="R58" s="77" t="s">
        <v>806</v>
      </c>
    </row>
    <row r="59" spans="1:18" s="1" customFormat="1" ht="48" x14ac:dyDescent="0.25">
      <c r="A59" s="78" t="s">
        <v>750</v>
      </c>
      <c r="B59" s="78"/>
      <c r="C59" s="78" t="s">
        <v>506</v>
      </c>
      <c r="D59" s="79" t="s">
        <v>751</v>
      </c>
      <c r="E59" s="79" t="s">
        <v>752</v>
      </c>
      <c r="F59" s="80">
        <v>44882</v>
      </c>
      <c r="G59" s="80">
        <v>44882</v>
      </c>
      <c r="H59" s="81">
        <v>35603</v>
      </c>
      <c r="I59" s="81">
        <v>35603</v>
      </c>
      <c r="J59" s="82">
        <v>43079.63</v>
      </c>
      <c r="K59" s="81">
        <v>35300</v>
      </c>
      <c r="L59" s="86">
        <f t="shared" si="3"/>
        <v>7413</v>
      </c>
      <c r="M59" s="82">
        <v>42713</v>
      </c>
      <c r="N59" s="83" t="s">
        <v>753</v>
      </c>
      <c r="O59" s="79" t="s">
        <v>734</v>
      </c>
      <c r="P59" s="78">
        <v>1</v>
      </c>
      <c r="Q59" s="78">
        <v>1</v>
      </c>
      <c r="R59" s="84" t="s">
        <v>806</v>
      </c>
    </row>
    <row r="60" spans="1:18" s="1" customFormat="1" ht="36" x14ac:dyDescent="0.25">
      <c r="A60" s="70" t="s">
        <v>778</v>
      </c>
      <c r="B60" s="70"/>
      <c r="C60" s="70" t="s">
        <v>507</v>
      </c>
      <c r="D60" s="71" t="s">
        <v>779</v>
      </c>
      <c r="E60" s="72" t="s">
        <v>780</v>
      </c>
      <c r="F60" s="73">
        <v>44848</v>
      </c>
      <c r="G60" s="73">
        <v>44882</v>
      </c>
      <c r="H60" s="74">
        <v>14575</v>
      </c>
      <c r="I60" s="74">
        <v>14575</v>
      </c>
      <c r="J60" s="75">
        <v>17635.75</v>
      </c>
      <c r="K60" s="74">
        <v>8005</v>
      </c>
      <c r="L60" s="85">
        <v>1681.05</v>
      </c>
      <c r="M60" s="75">
        <v>9686.0499999999993</v>
      </c>
      <c r="N60" s="76" t="s">
        <v>781</v>
      </c>
      <c r="O60" s="72" t="s">
        <v>782</v>
      </c>
      <c r="P60" s="70">
        <v>1</v>
      </c>
      <c r="Q60" s="70">
        <v>4</v>
      </c>
      <c r="R60" s="77" t="s">
        <v>806</v>
      </c>
    </row>
    <row r="61" spans="1:18" ht="51.6" customHeight="1" x14ac:dyDescent="0.25">
      <c r="A61" s="78" t="s">
        <v>783</v>
      </c>
      <c r="B61" s="78"/>
      <c r="C61" s="78" t="s">
        <v>507</v>
      </c>
      <c r="D61" s="79" t="s">
        <v>568</v>
      </c>
      <c r="E61" s="79" t="s">
        <v>784</v>
      </c>
      <c r="F61" s="80">
        <v>44876</v>
      </c>
      <c r="G61" s="80">
        <v>44876</v>
      </c>
      <c r="H61" s="81">
        <v>9000</v>
      </c>
      <c r="I61" s="81">
        <v>9000</v>
      </c>
      <c r="J61" s="82">
        <v>10890</v>
      </c>
      <c r="K61" s="81">
        <v>9000</v>
      </c>
      <c r="L61" s="86">
        <v>1890</v>
      </c>
      <c r="M61" s="82">
        <v>10890</v>
      </c>
      <c r="N61" s="83" t="s">
        <v>785</v>
      </c>
      <c r="O61" s="79" t="s">
        <v>786</v>
      </c>
      <c r="P61" s="78">
        <v>12</v>
      </c>
      <c r="Q61" s="78">
        <v>1</v>
      </c>
      <c r="R61" s="84" t="s">
        <v>806</v>
      </c>
    </row>
    <row r="62" spans="1:18" ht="29.25" customHeight="1" x14ac:dyDescent="0.25">
      <c r="A62" s="70" t="s">
        <v>787</v>
      </c>
      <c r="B62" s="70"/>
      <c r="C62" s="70" t="s">
        <v>507</v>
      </c>
      <c r="D62" s="71" t="s">
        <v>765</v>
      </c>
      <c r="E62" s="72" t="s">
        <v>788</v>
      </c>
      <c r="F62" s="73">
        <v>44905</v>
      </c>
      <c r="G62" s="73">
        <v>44905</v>
      </c>
      <c r="H62" s="74">
        <v>9000</v>
      </c>
      <c r="I62" s="74">
        <v>9000</v>
      </c>
      <c r="J62" s="75">
        <v>9900</v>
      </c>
      <c r="K62" s="74">
        <v>6700</v>
      </c>
      <c r="L62" s="85">
        <v>670</v>
      </c>
      <c r="M62" s="75">
        <v>7370</v>
      </c>
      <c r="N62" s="76" t="s">
        <v>789</v>
      </c>
      <c r="O62" s="72" t="s">
        <v>790</v>
      </c>
      <c r="P62" s="70">
        <v>1</v>
      </c>
      <c r="Q62" s="70">
        <v>5</v>
      </c>
      <c r="R62" s="77" t="s">
        <v>806</v>
      </c>
    </row>
    <row r="63" spans="1:18" ht="36" x14ac:dyDescent="0.25">
      <c r="A63" s="78" t="s">
        <v>791</v>
      </c>
      <c r="B63" s="78"/>
      <c r="C63" s="78" t="s">
        <v>506</v>
      </c>
      <c r="D63" s="79" t="s">
        <v>792</v>
      </c>
      <c r="E63" s="79" t="s">
        <v>793</v>
      </c>
      <c r="F63" s="80">
        <v>44782</v>
      </c>
      <c r="G63" s="80">
        <v>44782</v>
      </c>
      <c r="H63" s="81">
        <v>39999.99</v>
      </c>
      <c r="I63" s="81">
        <v>39999.99</v>
      </c>
      <c r="J63" s="82">
        <v>48399.99</v>
      </c>
      <c r="K63" s="81">
        <v>38900</v>
      </c>
      <c r="L63" s="86">
        <v>8169</v>
      </c>
      <c r="M63" s="82">
        <v>47069</v>
      </c>
      <c r="N63" s="83" t="s">
        <v>794</v>
      </c>
      <c r="O63" s="79" t="s">
        <v>795</v>
      </c>
      <c r="P63" s="78">
        <v>1</v>
      </c>
      <c r="Q63" s="78">
        <v>3</v>
      </c>
      <c r="R63" s="84" t="s">
        <v>806</v>
      </c>
    </row>
    <row r="64" spans="1:18" ht="24" x14ac:dyDescent="0.25">
      <c r="A64" s="70" t="s">
        <v>796</v>
      </c>
      <c r="B64" s="70"/>
      <c r="C64" s="70" t="s">
        <v>506</v>
      </c>
      <c r="D64" s="71" t="s">
        <v>797</v>
      </c>
      <c r="E64" s="72" t="s">
        <v>798</v>
      </c>
      <c r="F64" s="73">
        <v>44837</v>
      </c>
      <c r="G64" s="73">
        <v>44837</v>
      </c>
      <c r="H64" s="74">
        <v>31392.2</v>
      </c>
      <c r="I64" s="74">
        <v>31392.2</v>
      </c>
      <c r="J64" s="75">
        <v>37984.559999999998</v>
      </c>
      <c r="K64" s="74">
        <v>12886.88</v>
      </c>
      <c r="L64" s="85">
        <v>2706.24</v>
      </c>
      <c r="M64" s="75">
        <v>15593.12</v>
      </c>
      <c r="N64" s="76" t="s">
        <v>799</v>
      </c>
      <c r="O64" s="72" t="s">
        <v>800</v>
      </c>
      <c r="P64" s="70">
        <v>2</v>
      </c>
      <c r="Q64" s="70">
        <v>7</v>
      </c>
      <c r="R64" s="77" t="s">
        <v>806</v>
      </c>
    </row>
    <row r="65" spans="1:18" ht="24" x14ac:dyDescent="0.25">
      <c r="A65" s="78" t="s">
        <v>801</v>
      </c>
      <c r="B65" s="78"/>
      <c r="C65" s="78" t="s">
        <v>506</v>
      </c>
      <c r="D65" s="79" t="s">
        <v>802</v>
      </c>
      <c r="E65" s="79" t="s">
        <v>803</v>
      </c>
      <c r="F65" s="80">
        <v>44854</v>
      </c>
      <c r="G65" s="80">
        <v>44858</v>
      </c>
      <c r="H65" s="81">
        <v>39295.660000000003</v>
      </c>
      <c r="I65" s="81">
        <v>39295.660000000003</v>
      </c>
      <c r="J65" s="82">
        <v>47547.75</v>
      </c>
      <c r="K65" s="81">
        <v>38116.79</v>
      </c>
      <c r="L65" s="86">
        <v>8004.57</v>
      </c>
      <c r="M65" s="82">
        <v>46121.36</v>
      </c>
      <c r="N65" s="83" t="s">
        <v>804</v>
      </c>
      <c r="O65" s="79" t="s">
        <v>225</v>
      </c>
      <c r="P65" s="78">
        <v>2</v>
      </c>
      <c r="Q65" s="78">
        <v>1</v>
      </c>
      <c r="R65" s="84" t="s">
        <v>806</v>
      </c>
    </row>
    <row r="66" spans="1:18" x14ac:dyDescent="0.25">
      <c r="I66" s="64"/>
    </row>
  </sheetData>
  <sortState ref="A2:R59">
    <sortCondition ref="A2:A59"/>
    <sortCondition ref="B2:B59"/>
  </sortState>
  <customSheetViews>
    <customSheetView guid="{989F8DF6-0E5B-4E5B-8467-F3AFAE84F0CF}" scale="110" showPageBreaks="1" showAutoFilter="1" topLeftCell="A29">
      <selection activeCell="G34" sqref="G34"/>
      <pageMargins left="0" right="0" top="0.74803149606299213" bottom="0.74803149606299213" header="0.31496062992125984" footer="0.31496062992125984"/>
      <printOptions horizontalCentered="1" verticalCentered="1"/>
      <pageSetup paperSize="9" scale="65" orientation="landscape" r:id="rId1"/>
      <autoFilter ref="A1:R75"/>
    </customSheetView>
    <customSheetView guid="{EDAFC846-E957-4899-BCA8-968FE1EC345B}" scale="110" showPageBreaks="1" showAutoFilter="1" topLeftCell="C43">
      <selection activeCell="P40" sqref="P40"/>
      <pageMargins left="0" right="0" top="0.74803149606299213" bottom="0.74803149606299213" header="0.31496062992125984" footer="0.31496062992125984"/>
      <printOptions horizontalCentered="1" verticalCentered="1"/>
      <pageSetup paperSize="9" scale="65" orientation="landscape" r:id="rId2"/>
      <autoFilter ref="A1:R53"/>
    </customSheetView>
    <customSheetView guid="{51A90EEB-9759-4FC3-B0C1-5F06732FC073}" scale="110" topLeftCell="E4">
      <selection activeCell="Q8" sqref="Q8"/>
      <pageMargins left="0" right="0" top="0.74803149606299213" bottom="0.74803149606299213" header="0.31496062992125984" footer="0.31496062992125984"/>
      <printOptions horizontalCentered="1" verticalCentered="1"/>
      <pageSetup paperSize="9" scale="65" orientation="landscape" r:id="rId3"/>
    </customSheetView>
    <customSheetView guid="{F79B72A3-5B84-4B27-B5E0-2542972A6716}" showPageBreaks="1" printArea="1">
      <selection sqref="A1:Q1"/>
      <rowBreaks count="1" manualBreakCount="1">
        <brk id="39" max="16" man="1"/>
      </rowBreaks>
      <pageMargins left="0" right="0" top="0.74803149606299213" bottom="0.74803149606299213" header="0.31496062992125984" footer="0.31496062992125984"/>
      <printOptions horizontalCentered="1" verticalCentered="1"/>
      <pageSetup paperSize="8" scale="55" fitToHeight="0" orientation="portrait" r:id="rId4"/>
    </customSheetView>
    <customSheetView guid="{2192ECC8-05E2-4BE6-A83F-37050B0BC6EE}" scale="110" showPageBreaks="1" topLeftCell="E4">
      <selection activeCell="Q8" sqref="Q8"/>
      <pageMargins left="0" right="0" top="0.74803149606299213" bottom="0.74803149606299213" header="0.31496062992125984" footer="0.31496062992125984"/>
      <printOptions horizontalCentered="1" verticalCentered="1"/>
      <pageSetup paperSize="9" scale="65" orientation="landscape" r:id="rId5"/>
    </customSheetView>
    <customSheetView guid="{23A4B296-5059-4868-B050-512E9CFEFB94}" showPageBreaks="1" fitToPage="1">
      <pane ySplit="2" topLeftCell="A23" activePane="bottomLeft" state="frozen"/>
      <selection pane="bottomLeft" activeCell="A2" sqref="A2:Q28"/>
      <pageMargins left="0" right="0" top="0.74803149606299213" bottom="0.74803149606299213" header="0.31496062992125984" footer="0.31496062992125984"/>
      <printOptions horizontalCentered="1" verticalCentered="1"/>
      <pageSetup paperSize="9" scale="15" orientation="landscape" r:id="rId6"/>
    </customSheetView>
  </customSheetViews>
  <printOptions horizontalCentered="1" verticalCentered="1"/>
  <pageMargins left="0" right="0" top="0.74803149606299213" bottom="0.74803149606299213" header="0.31496062992125984" footer="0.31496062992125984"/>
  <pageSetup paperSize="9" scale="65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2018</vt:lpstr>
      <vt:lpstr>MENORES</vt:lpstr>
      <vt:lpstr>MENORES!Títulos_a_imprimir</vt:lpstr>
    </vt:vector>
  </TitlesOfParts>
  <Company>APB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Artigues Torres</dc:creator>
  <cp:lastModifiedBy>Buades Payeras, Mª de los Ángeles</cp:lastModifiedBy>
  <cp:lastPrinted>2023-02-07T11:51:55Z</cp:lastPrinted>
  <dcterms:created xsi:type="dcterms:W3CDTF">2018-09-18T07:06:55Z</dcterms:created>
  <dcterms:modified xsi:type="dcterms:W3CDTF">2023-06-28T09:17:27Z</dcterms:modified>
</cp:coreProperties>
</file>